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NERAL\new portal\Executia bugetara\"/>
    </mc:Choice>
  </mc:AlternateContent>
  <bookViews>
    <workbookView xWindow="480" yWindow="2100" windowWidth="15192" windowHeight="10548" tabRatio="613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91" i="1" l="1"/>
  <c r="O68" i="1"/>
  <c r="J64" i="1" l="1"/>
  <c r="O72" i="1" l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l="1"/>
  <c r="D38" i="1"/>
  <c r="N77" i="1" l="1"/>
  <c r="N69" i="1" s="1"/>
  <c r="M77" i="1"/>
  <c r="M69" i="1" s="1"/>
  <c r="O32" i="1" l="1"/>
  <c r="O31" i="1"/>
  <c r="O28" i="1" l="1"/>
  <c r="O60" i="1" l="1"/>
  <c r="F64" i="1" l="1"/>
  <c r="N50" i="1" l="1"/>
  <c r="K64" i="1" l="1"/>
  <c r="L64" i="1"/>
  <c r="O55" i="1" l="1"/>
  <c r="O80" i="1" l="1"/>
  <c r="L77" i="1"/>
  <c r="L69" i="1" s="1"/>
  <c r="K77" i="1"/>
  <c r="K69" i="1" s="1"/>
  <c r="J77" i="1"/>
  <c r="J69" i="1" s="1"/>
  <c r="I77" i="1"/>
  <c r="I69" i="1" s="1"/>
  <c r="H77" i="1"/>
  <c r="H69" i="1" s="1"/>
  <c r="G77" i="1"/>
  <c r="G69" i="1" s="1"/>
  <c r="F77" i="1"/>
  <c r="F69" i="1" s="1"/>
  <c r="E77" i="1"/>
  <c r="E69" i="1" s="1"/>
  <c r="D77" i="1"/>
  <c r="C77" i="1"/>
  <c r="O26" i="1" l="1"/>
  <c r="M50" i="1" l="1"/>
  <c r="D50" i="1" l="1"/>
  <c r="C50" i="1"/>
  <c r="O27" i="1" l="1"/>
  <c r="J50" i="1" l="1"/>
  <c r="O34" i="1" l="1"/>
  <c r="I38" i="1" l="1"/>
  <c r="M52" i="1" l="1"/>
  <c r="O74" i="1"/>
  <c r="O75" i="1"/>
  <c r="O76" i="1"/>
  <c r="O79" i="1"/>
  <c r="D73" i="1"/>
  <c r="D69" i="1" s="1"/>
  <c r="C73" i="1"/>
  <c r="C69" i="1" s="1"/>
  <c r="O78" i="1"/>
  <c r="O93" i="1"/>
  <c r="O92" i="1"/>
  <c r="O90" i="1"/>
  <c r="O89" i="1"/>
  <c r="O88" i="1"/>
  <c r="O84" i="1"/>
  <c r="O83" i="1"/>
  <c r="O67" i="1"/>
  <c r="O66" i="1"/>
  <c r="O65" i="1"/>
  <c r="O63" i="1"/>
  <c r="O62" i="1"/>
  <c r="O61" i="1"/>
  <c r="O59" i="1"/>
  <c r="O58" i="1"/>
  <c r="O57" i="1"/>
  <c r="O54" i="1"/>
  <c r="O53" i="1"/>
  <c r="O51" i="1"/>
  <c r="O50" i="1" s="1"/>
  <c r="O49" i="1"/>
  <c r="O48" i="1"/>
  <c r="O47" i="1"/>
  <c r="O46" i="1"/>
  <c r="O45" i="1"/>
  <c r="O44" i="1"/>
  <c r="O43" i="1"/>
  <c r="O42" i="1"/>
  <c r="O41" i="1"/>
  <c r="O40" i="1"/>
  <c r="O39" i="1"/>
  <c r="O36" i="1"/>
  <c r="O35" i="1"/>
  <c r="O33" i="1"/>
  <c r="O29" i="1"/>
  <c r="O24" i="1"/>
  <c r="O23" i="1"/>
  <c r="O22" i="1"/>
  <c r="O21" i="1"/>
  <c r="O20" i="1"/>
  <c r="O19" i="1"/>
  <c r="O18" i="1"/>
  <c r="O17" i="1"/>
  <c r="O16" i="1"/>
  <c r="O15" i="1"/>
  <c r="O14" i="1"/>
  <c r="O13" i="1"/>
  <c r="I50" i="1"/>
  <c r="G52" i="1"/>
  <c r="H52" i="1"/>
  <c r="F87" i="1"/>
  <c r="F86" i="1" s="1"/>
  <c r="F85" i="1" s="1"/>
  <c r="F38" i="1"/>
  <c r="F52" i="1"/>
  <c r="F56" i="1"/>
  <c r="F12" i="1"/>
  <c r="F30" i="1"/>
  <c r="F25" i="1"/>
  <c r="F82" i="1"/>
  <c r="F81" i="1" s="1"/>
  <c r="C38" i="1"/>
  <c r="E25" i="1"/>
  <c r="N82" i="1"/>
  <c r="N81" i="1" s="1"/>
  <c r="D82" i="1"/>
  <c r="D81" i="1" s="1"/>
  <c r="H82" i="1"/>
  <c r="H81" i="1" s="1"/>
  <c r="L82" i="1"/>
  <c r="L81" i="1" s="1"/>
  <c r="J82" i="1"/>
  <c r="J81" i="1" s="1"/>
  <c r="E82" i="1"/>
  <c r="E81" i="1" s="1"/>
  <c r="M82" i="1"/>
  <c r="M81" i="1" s="1"/>
  <c r="C82" i="1"/>
  <c r="C81" i="1" s="1"/>
  <c r="K82" i="1"/>
  <c r="K81" i="1" s="1"/>
  <c r="I82" i="1"/>
  <c r="I81" i="1" s="1"/>
  <c r="G82" i="1"/>
  <c r="G81" i="1" s="1"/>
  <c r="N12" i="1"/>
  <c r="N25" i="1"/>
  <c r="N30" i="1"/>
  <c r="N38" i="1"/>
  <c r="N56" i="1"/>
  <c r="N64" i="1"/>
  <c r="M12" i="1"/>
  <c r="M30" i="1"/>
  <c r="M25" i="1"/>
  <c r="M38" i="1"/>
  <c r="M56" i="1"/>
  <c r="M64" i="1"/>
  <c r="L12" i="1"/>
  <c r="L25" i="1"/>
  <c r="L30" i="1"/>
  <c r="L38" i="1"/>
  <c r="L56" i="1"/>
  <c r="L50" i="1"/>
  <c r="L52" i="1"/>
  <c r="K12" i="1"/>
  <c r="K25" i="1"/>
  <c r="K30" i="1"/>
  <c r="K38" i="1"/>
  <c r="K56" i="1"/>
  <c r="K52" i="1"/>
  <c r="K50" i="1"/>
  <c r="J12" i="1"/>
  <c r="J25" i="1"/>
  <c r="J30" i="1"/>
  <c r="J38" i="1"/>
  <c r="J56" i="1"/>
  <c r="J52" i="1"/>
  <c r="I64" i="1"/>
  <c r="I56" i="1"/>
  <c r="I52" i="1"/>
  <c r="I12" i="1"/>
  <c r="I25" i="1"/>
  <c r="I30" i="1"/>
  <c r="H12" i="1"/>
  <c r="H25" i="1"/>
  <c r="H30" i="1"/>
  <c r="H38" i="1"/>
  <c r="H56" i="1"/>
  <c r="H64" i="1"/>
  <c r="H50" i="1"/>
  <c r="G12" i="1"/>
  <c r="G25" i="1"/>
  <c r="G30" i="1"/>
  <c r="G38" i="1"/>
  <c r="G64" i="1"/>
  <c r="G56" i="1"/>
  <c r="G50" i="1"/>
  <c r="F50" i="1"/>
  <c r="E64" i="1"/>
  <c r="E38" i="1"/>
  <c r="E52" i="1"/>
  <c r="E56" i="1"/>
  <c r="E50" i="1"/>
  <c r="E12" i="1"/>
  <c r="E30" i="1"/>
  <c r="D12" i="1"/>
  <c r="D25" i="1"/>
  <c r="D30" i="1"/>
  <c r="D56" i="1"/>
  <c r="D64" i="1"/>
  <c r="D52" i="1"/>
  <c r="C64" i="1"/>
  <c r="C56" i="1"/>
  <c r="C52" i="1"/>
  <c r="C12" i="1"/>
  <c r="C25" i="1"/>
  <c r="C30" i="1"/>
  <c r="N52" i="1"/>
  <c r="R12" i="1"/>
  <c r="R25" i="1"/>
  <c r="R30" i="1"/>
  <c r="R9" i="1"/>
  <c r="N87" i="1"/>
  <c r="N86" i="1" s="1"/>
  <c r="N85" i="1" s="1"/>
  <c r="M87" i="1"/>
  <c r="M86" i="1" s="1"/>
  <c r="M85" i="1" s="1"/>
  <c r="L87" i="1"/>
  <c r="L86" i="1" s="1"/>
  <c r="L85" i="1" s="1"/>
  <c r="K87" i="1"/>
  <c r="K86" i="1" s="1"/>
  <c r="K85" i="1" s="1"/>
  <c r="J87" i="1"/>
  <c r="J86" i="1" s="1"/>
  <c r="J85" i="1" s="1"/>
  <c r="I87" i="1"/>
  <c r="I86" i="1" s="1"/>
  <c r="I85" i="1" s="1"/>
  <c r="H87" i="1"/>
  <c r="H86" i="1" s="1"/>
  <c r="H85" i="1" s="1"/>
  <c r="G87" i="1"/>
  <c r="G86" i="1" s="1"/>
  <c r="G85" i="1" s="1"/>
  <c r="E87" i="1"/>
  <c r="E86" i="1" s="1"/>
  <c r="E85" i="1" s="1"/>
  <c r="D87" i="1"/>
  <c r="D86" i="1" s="1"/>
  <c r="D85" i="1" s="1"/>
  <c r="C87" i="1"/>
  <c r="C86" i="1" s="1"/>
  <c r="C85" i="1" s="1"/>
  <c r="N37" i="1" l="1"/>
  <c r="C37" i="1"/>
  <c r="D37" i="1"/>
  <c r="O77" i="1"/>
  <c r="R11" i="1"/>
  <c r="O87" i="1"/>
  <c r="O86" i="1" s="1"/>
  <c r="O85" i="1" s="1"/>
  <c r="O52" i="1"/>
  <c r="E37" i="1"/>
  <c r="F11" i="1"/>
  <c r="O82" i="1"/>
  <c r="I37" i="1"/>
  <c r="J11" i="1"/>
  <c r="L37" i="1"/>
  <c r="M37" i="1"/>
  <c r="N11" i="1"/>
  <c r="K37" i="1"/>
  <c r="L11" i="1"/>
  <c r="K11" i="1"/>
  <c r="H11" i="1"/>
  <c r="G11" i="1"/>
  <c r="O81" i="1"/>
  <c r="I11" i="1"/>
  <c r="O12" i="1"/>
  <c r="M11" i="1"/>
  <c r="O64" i="1"/>
  <c r="O30" i="1"/>
  <c r="O25" i="1"/>
  <c r="E11" i="1"/>
  <c r="J37" i="1"/>
  <c r="D11" i="1"/>
  <c r="O73" i="1"/>
  <c r="O56" i="1"/>
  <c r="C11" i="1"/>
  <c r="G37" i="1"/>
  <c r="H37" i="1"/>
  <c r="O38" i="1"/>
  <c r="F37" i="1"/>
  <c r="I10" i="1" l="1"/>
  <c r="I9" i="1" s="1"/>
  <c r="O69" i="1"/>
  <c r="J10" i="1"/>
  <c r="J9" i="1" s="1"/>
  <c r="O37" i="1"/>
  <c r="L10" i="1"/>
  <c r="L9" i="1" s="1"/>
  <c r="K10" i="1"/>
  <c r="K9" i="1" s="1"/>
  <c r="E10" i="1"/>
  <c r="E9" i="1" s="1"/>
  <c r="F10" i="1"/>
  <c r="F9" i="1" s="1"/>
  <c r="M10" i="1"/>
  <c r="M9" i="1" s="1"/>
  <c r="N10" i="1"/>
  <c r="N9" i="1" s="1"/>
  <c r="H10" i="1"/>
  <c r="H9" i="1" s="1"/>
  <c r="G10" i="1"/>
  <c r="G9" i="1" s="1"/>
  <c r="O11" i="1"/>
  <c r="D10" i="1"/>
  <c r="D9" i="1" s="1"/>
  <c r="C10" i="1"/>
  <c r="C9" i="1" s="1"/>
  <c r="O10" i="1" l="1"/>
  <c r="O9" i="1" s="1"/>
</calcChain>
</file>

<file path=xl/sharedStrings.xml><?xml version="1.0" encoding="utf-8"?>
<sst xmlns="http://schemas.openxmlformats.org/spreadsheetml/2006/main" count="174" uniqueCount="158">
  <si>
    <t>ANR CENTRAL</t>
  </si>
  <si>
    <t>Articol</t>
  </si>
  <si>
    <t>TOTAL ANR</t>
  </si>
  <si>
    <t>Cheltuieli</t>
  </si>
  <si>
    <t>Cod</t>
  </si>
  <si>
    <t>Chelt curente</t>
  </si>
  <si>
    <t>O1</t>
  </si>
  <si>
    <t>Titlul I Chelt de personal</t>
  </si>
  <si>
    <t>Chelt.salariale in bani</t>
  </si>
  <si>
    <t>Salarii de baza</t>
  </si>
  <si>
    <t>Salarii de merit</t>
  </si>
  <si>
    <t>Indemniz.de conducere</t>
  </si>
  <si>
    <t>Spor vechime</t>
  </si>
  <si>
    <t>Sporuri pt cond munca</t>
  </si>
  <si>
    <t>Alte sporuri</t>
  </si>
  <si>
    <t>Ore suplimentare</t>
  </si>
  <si>
    <t>Fond de premii</t>
  </si>
  <si>
    <t>Prima de vacanta</t>
  </si>
  <si>
    <t>Indemniz pers af unitatii</t>
  </si>
  <si>
    <t>Indemnizatii delegare</t>
  </si>
  <si>
    <t>Alte drept sal in bani</t>
  </si>
  <si>
    <t>10.01.01</t>
  </si>
  <si>
    <t>10.01.02</t>
  </si>
  <si>
    <t>10.01.03</t>
  </si>
  <si>
    <t>10.01.04</t>
  </si>
  <si>
    <t>10.01.05</t>
  </si>
  <si>
    <t>10.01.06</t>
  </si>
  <si>
    <t>10.01.07</t>
  </si>
  <si>
    <t>10.01.08</t>
  </si>
  <si>
    <t>10.01.09</t>
  </si>
  <si>
    <t>10.01.12</t>
  </si>
  <si>
    <t>10.01.13</t>
  </si>
  <si>
    <t>10.01.30</t>
  </si>
  <si>
    <t>Chelt.salariale in natura</t>
  </si>
  <si>
    <t>Tichete de masa</t>
  </si>
  <si>
    <t>Alte drept sal in natura</t>
  </si>
  <si>
    <t>10.02.01</t>
  </si>
  <si>
    <t>10.02.03</t>
  </si>
  <si>
    <t>10.02.30</t>
  </si>
  <si>
    <t>Contributii</t>
  </si>
  <si>
    <t>Contrib de asig soc de stat</t>
  </si>
  <si>
    <t>Contrib.de asig somaj</t>
  </si>
  <si>
    <t>Contrib de asig sanatate</t>
  </si>
  <si>
    <t>Contrib de asig accid mun</t>
  </si>
  <si>
    <t>10.03.01</t>
  </si>
  <si>
    <t>10.03.02</t>
  </si>
  <si>
    <t>10.03.03</t>
  </si>
  <si>
    <t>Titlul II Bunuri si servicii</t>
  </si>
  <si>
    <t>Furnituri de birou</t>
  </si>
  <si>
    <t>Materiale pentru curatenie</t>
  </si>
  <si>
    <t>Incalzit,ilum,forta motrica</t>
  </si>
  <si>
    <t>Apa,canal si salubritate</t>
  </si>
  <si>
    <t>Carburanti si lubrefianti</t>
  </si>
  <si>
    <t>Piese de schimb</t>
  </si>
  <si>
    <t>Transport</t>
  </si>
  <si>
    <t>Posta,telecom,radio,tv,intern</t>
  </si>
  <si>
    <t>Mat si prest serv caract funct</t>
  </si>
  <si>
    <t>Alte bunuri si serv intretinere</t>
  </si>
  <si>
    <t>Bunuri si servicii</t>
  </si>
  <si>
    <t>20.01.01</t>
  </si>
  <si>
    <t>20.01.02</t>
  </si>
  <si>
    <t>20.01.03</t>
  </si>
  <si>
    <t>20.01.04</t>
  </si>
  <si>
    <t>20.01.05</t>
  </si>
  <si>
    <t>20.01.06</t>
  </si>
  <si>
    <t>20.01.07</t>
  </si>
  <si>
    <t>20.01.08</t>
  </si>
  <si>
    <t>20.01.09</t>
  </si>
  <si>
    <t>20.01.30</t>
  </si>
  <si>
    <t>Medicam si mat sanitare</t>
  </si>
  <si>
    <t>Medicamente</t>
  </si>
  <si>
    <t>20.04.01</t>
  </si>
  <si>
    <t>Bunuri de nat obiect.de inv</t>
  </si>
  <si>
    <t>Uniforme si echipament</t>
  </si>
  <si>
    <t>Lenjerie si accesorii de pat</t>
  </si>
  <si>
    <t>Alte obiecte de inventar</t>
  </si>
  <si>
    <t>20.05.01</t>
  </si>
  <si>
    <t>20.05.03</t>
  </si>
  <si>
    <t>Deplasari,detasari,transferari</t>
  </si>
  <si>
    <t>Deplas.interne det,transferari</t>
  </si>
  <si>
    <t>Deplasari in strainatate</t>
  </si>
  <si>
    <t>20.06.01</t>
  </si>
  <si>
    <t>20.06.02</t>
  </si>
  <si>
    <t>Carti publicatii si mat docum</t>
  </si>
  <si>
    <t>Pregatire profesionala</t>
  </si>
  <si>
    <t>Protectia muncii</t>
  </si>
  <si>
    <t>Alte cheltuieli</t>
  </si>
  <si>
    <t>Protocol si reprezentare</t>
  </si>
  <si>
    <t>Prime de asigurare non vita</t>
  </si>
  <si>
    <t>Chirii</t>
  </si>
  <si>
    <t>Alte chelt cu bunuri si serv.</t>
  </si>
  <si>
    <t>20.3O</t>
  </si>
  <si>
    <t>20.30.02</t>
  </si>
  <si>
    <t>20.30.03</t>
  </si>
  <si>
    <t>20.30.04</t>
  </si>
  <si>
    <t>20.30.30</t>
  </si>
  <si>
    <t>Cheltuieli de capital</t>
  </si>
  <si>
    <t>Constructii</t>
  </si>
  <si>
    <t>Masini,echip si mijl de transp</t>
  </si>
  <si>
    <t xml:space="preserve">Mob,ap birotica si alte active </t>
  </si>
  <si>
    <t>70(71+72)</t>
  </si>
  <si>
    <t>71.01.01</t>
  </si>
  <si>
    <t>71.01.02</t>
  </si>
  <si>
    <t>71.01.03</t>
  </si>
  <si>
    <t>71.01.30</t>
  </si>
  <si>
    <t>20.05.30</t>
  </si>
  <si>
    <t>10.03.04</t>
  </si>
  <si>
    <t>C.Z.CONSTANTA</t>
  </si>
  <si>
    <t>Plata</t>
  </si>
  <si>
    <t>Cheltuiala</t>
  </si>
  <si>
    <t>C.Z GALAŢI</t>
  </si>
  <si>
    <t>Cheltuială</t>
  </si>
  <si>
    <t>C.Z. GIURGIU</t>
  </si>
  <si>
    <t>C.Z. TULCEA</t>
  </si>
  <si>
    <t>C.Z TR.SEVERIN</t>
  </si>
  <si>
    <t>Contib pt conced si indemniz</t>
  </si>
  <si>
    <t>10.03.06</t>
  </si>
  <si>
    <t>Venituri cl 7</t>
  </si>
  <si>
    <t xml:space="preserve">  </t>
  </si>
  <si>
    <t>Contr la fd pt garant cr sal</t>
  </si>
  <si>
    <t>10.03.07</t>
  </si>
  <si>
    <t>Active fixe</t>
  </si>
  <si>
    <t>Repar cap afer activ  fixe</t>
  </si>
  <si>
    <t>71.03</t>
  </si>
  <si>
    <t xml:space="preserve"> -   </t>
  </si>
  <si>
    <t xml:space="preserve"> </t>
  </si>
  <si>
    <t>Ajutoare sociale in numerar</t>
  </si>
  <si>
    <t>Ajutoare sociale</t>
  </si>
  <si>
    <t>57.02.01</t>
  </si>
  <si>
    <t>Titlul IX Asistenta sociala</t>
  </si>
  <si>
    <t xml:space="preserve">             </t>
  </si>
  <si>
    <t>Alte active fixe</t>
  </si>
  <si>
    <t>Ch jud.și extrajud.derivate din acțiuni în reprez.intereselor statului,potrivit disp.legale</t>
  </si>
  <si>
    <t>57.02.03</t>
  </si>
  <si>
    <t>Tichete de cresa</t>
  </si>
  <si>
    <t>Norme de hrana</t>
  </si>
  <si>
    <t>10.02.02</t>
  </si>
  <si>
    <t>Titlul XIII Active nefinanciare</t>
  </si>
  <si>
    <t>Reparatii curente</t>
  </si>
  <si>
    <t>Uniforme si echip obligat</t>
  </si>
  <si>
    <t>Finantare nationala CISE</t>
  </si>
  <si>
    <t>Finantare de la UE CISE</t>
  </si>
  <si>
    <t>Consultanta si expertiza</t>
  </si>
  <si>
    <t>TITLUL X Pr. cu fin. din fd. ext. neramb.</t>
  </si>
  <si>
    <t>58.30.01</t>
  </si>
  <si>
    <t>58.30.02</t>
  </si>
  <si>
    <t>58.30.03</t>
  </si>
  <si>
    <t>Mecanismul pt. interconect. Europei</t>
  </si>
  <si>
    <t>Finantare nat. RIS COMEX</t>
  </si>
  <si>
    <t>Finantare FEN RIS COMEX</t>
  </si>
  <si>
    <t>Chelt. neeligibile RIS COMEX</t>
  </si>
  <si>
    <t>Programe FEDR</t>
  </si>
  <si>
    <t>Finantare nationala DANRIS</t>
  </si>
  <si>
    <t>58.01.01</t>
  </si>
  <si>
    <t>Finantare de la UE DANRIS</t>
  </si>
  <si>
    <t>58.01.02</t>
  </si>
  <si>
    <t>EXECUŢIA  BUGETARĂ LA  31.12.2017</t>
  </si>
  <si>
    <t>DECEMBRIE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</si>
</sst>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15"/>
      <name val="Arial"/>
      <family val="2"/>
      <charset val="238"/>
    </font>
    <font>
      <b/>
      <sz val="10"/>
      <color indexed="40"/>
      <name val="Arial"/>
      <family val="2"/>
      <charset val="238"/>
    </font>
    <font>
      <b/>
      <sz val="10"/>
      <color indexed="50"/>
      <name val="Arial"/>
      <family val="2"/>
      <charset val="238"/>
    </font>
    <font>
      <b/>
      <sz val="10"/>
      <color indexed="49"/>
      <name val="Arial"/>
      <family val="2"/>
      <charset val="238"/>
    </font>
    <font>
      <b/>
      <sz val="10"/>
      <color indexed="46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7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name val="Arial"/>
      <family val="2"/>
    </font>
    <font>
      <b/>
      <sz val="10"/>
      <color indexed="46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4" fillId="0" borderId="2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0" xfId="0" applyBorder="1"/>
    <xf numFmtId="0" fontId="11" fillId="0" borderId="0" xfId="0" applyFont="1"/>
    <xf numFmtId="43" fontId="0" fillId="0" borderId="0" xfId="1" applyFont="1"/>
    <xf numFmtId="43" fontId="0" fillId="0" borderId="0" xfId="1" applyFont="1" applyBorder="1"/>
    <xf numFmtId="0" fontId="2" fillId="0" borderId="0" xfId="0" applyFont="1" applyBorder="1"/>
    <xf numFmtId="0" fontId="12" fillId="0" borderId="0" xfId="0" applyFont="1"/>
    <xf numFmtId="0" fontId="2" fillId="0" borderId="4" xfId="0" applyFont="1" applyBorder="1"/>
    <xf numFmtId="0" fontId="11" fillId="0" borderId="0" xfId="0" applyFont="1" applyBorder="1"/>
    <xf numFmtId="0" fontId="10" fillId="0" borderId="0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2" fillId="0" borderId="5" xfId="0" applyFont="1" applyBorder="1"/>
    <xf numFmtId="43" fontId="2" fillId="0" borderId="0" xfId="1" applyFont="1" applyBorder="1"/>
    <xf numFmtId="43" fontId="5" fillId="0" borderId="0" xfId="1" applyFont="1" applyBorder="1"/>
    <xf numFmtId="43" fontId="6" fillId="0" borderId="0" xfId="1" applyFont="1" applyBorder="1"/>
    <xf numFmtId="43" fontId="7" fillId="0" borderId="0" xfId="1" applyFont="1" applyBorder="1"/>
    <xf numFmtId="43" fontId="4" fillId="0" borderId="0" xfId="1" applyFont="1" applyBorder="1"/>
    <xf numFmtId="43" fontId="14" fillId="0" borderId="0" xfId="1" applyFont="1" applyBorder="1"/>
    <xf numFmtId="43" fontId="13" fillId="0" borderId="0" xfId="1" applyFont="1" applyBorder="1"/>
    <xf numFmtId="43" fontId="8" fillId="0" borderId="0" xfId="1" applyFont="1" applyBorder="1"/>
    <xf numFmtId="43" fontId="15" fillId="0" borderId="0" xfId="1" applyFont="1" applyBorder="1"/>
    <xf numFmtId="43" fontId="9" fillId="0" borderId="0" xfId="1" applyFont="1" applyBorder="1"/>
    <xf numFmtId="43" fontId="11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14" fillId="0" borderId="0" xfId="0" applyFont="1" applyBorder="1"/>
    <xf numFmtId="0" fontId="13" fillId="0" borderId="0" xfId="0" applyFont="1" applyBorder="1"/>
    <xf numFmtId="0" fontId="8" fillId="0" borderId="0" xfId="0" applyFont="1" applyBorder="1"/>
    <xf numFmtId="0" fontId="15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4" fillId="0" borderId="5" xfId="0" applyFont="1" applyBorder="1"/>
    <xf numFmtId="164" fontId="2" fillId="0" borderId="8" xfId="1" applyNumberFormat="1" applyFont="1" applyBorder="1"/>
    <xf numFmtId="164" fontId="7" fillId="0" borderId="9" xfId="1" applyNumberFormat="1" applyFont="1" applyBorder="1"/>
    <xf numFmtId="164" fontId="14" fillId="0" borderId="9" xfId="1" applyNumberFormat="1" applyFont="1" applyBorder="1"/>
    <xf numFmtId="0" fontId="2" fillId="0" borderId="10" xfId="0" applyFont="1" applyBorder="1"/>
    <xf numFmtId="3" fontId="0" fillId="0" borderId="0" xfId="1" applyNumberFormat="1" applyFont="1" applyBorder="1"/>
    <xf numFmtId="3" fontId="0" fillId="0" borderId="0" xfId="0" applyNumberFormat="1"/>
    <xf numFmtId="164" fontId="19" fillId="0" borderId="9" xfId="1" applyNumberFormat="1" applyFont="1" applyBorder="1"/>
    <xf numFmtId="3" fontId="2" fillId="0" borderId="0" xfId="0" applyNumberFormat="1" applyFont="1" applyBorder="1"/>
    <xf numFmtId="3" fontId="2" fillId="0" borderId="0" xfId="1" applyNumberFormat="1" applyFont="1" applyBorder="1"/>
    <xf numFmtId="3" fontId="5" fillId="0" borderId="0" xfId="1" applyNumberFormat="1" applyFont="1" applyBorder="1"/>
    <xf numFmtId="3" fontId="6" fillId="0" borderId="0" xfId="1" applyNumberFormat="1" applyFont="1" applyBorder="1"/>
    <xf numFmtId="3" fontId="7" fillId="0" borderId="0" xfId="1" applyNumberFormat="1" applyFont="1" applyBorder="1"/>
    <xf numFmtId="3" fontId="14" fillId="0" borderId="0" xfId="1" applyNumberFormat="1" applyFont="1" applyBorder="1"/>
    <xf numFmtId="3" fontId="17" fillId="0" borderId="0" xfId="1" applyNumberFormat="1" applyFont="1" applyBorder="1"/>
    <xf numFmtId="3" fontId="16" fillId="0" borderId="0" xfId="1" applyNumberFormat="1" applyFont="1" applyFill="1" applyBorder="1"/>
    <xf numFmtId="164" fontId="13" fillId="0" borderId="0" xfId="1" applyNumberFormat="1" applyFont="1" applyBorder="1"/>
    <xf numFmtId="164" fontId="8" fillId="0" borderId="0" xfId="1" applyNumberFormat="1" applyFont="1" applyBorder="1"/>
    <xf numFmtId="164" fontId="9" fillId="0" borderId="0" xfId="1" applyNumberFormat="1" applyFont="1" applyBorder="1"/>
    <xf numFmtId="164" fontId="18" fillId="0" borderId="0" xfId="1" applyNumberFormat="1" applyFont="1" applyBorder="1"/>
    <xf numFmtId="164" fontId="5" fillId="0" borderId="9" xfId="1" applyNumberFormat="1" applyFont="1" applyBorder="1"/>
    <xf numFmtId="164" fontId="2" fillId="0" borderId="0" xfId="1" applyNumberFormat="1" applyFont="1" applyBorder="1"/>
    <xf numFmtId="164" fontId="5" fillId="0" borderId="0" xfId="1" applyNumberFormat="1" applyFont="1" applyBorder="1"/>
    <xf numFmtId="164" fontId="19" fillId="0" borderId="0" xfId="1" applyNumberFormat="1" applyFont="1" applyBorder="1"/>
    <xf numFmtId="164" fontId="7" fillId="0" borderId="0" xfId="1" applyNumberFormat="1" applyFont="1" applyBorder="1"/>
    <xf numFmtId="164" fontId="14" fillId="0" borderId="0" xfId="1" applyNumberFormat="1" applyFont="1" applyBorder="1"/>
    <xf numFmtId="0" fontId="2" fillId="0" borderId="3" xfId="0" applyFont="1" applyBorder="1" applyAlignment="1">
      <alignment horizontal="right"/>
    </xf>
    <xf numFmtId="0" fontId="4" fillId="0" borderId="3" xfId="0" applyFont="1" applyBorder="1"/>
    <xf numFmtId="3" fontId="4" fillId="0" borderId="0" xfId="1" applyNumberFormat="1" applyFont="1" applyBorder="1"/>
    <xf numFmtId="49" fontId="4" fillId="0" borderId="3" xfId="0" quotePrefix="1" applyNumberFormat="1" applyFont="1" applyBorder="1"/>
    <xf numFmtId="14" fontId="4" fillId="0" borderId="3" xfId="0" quotePrefix="1" applyNumberFormat="1" applyFont="1" applyBorder="1"/>
    <xf numFmtId="0" fontId="4" fillId="0" borderId="3" xfId="0" applyFont="1" applyBorder="1" applyAlignment="1">
      <alignment horizontal="right"/>
    </xf>
    <xf numFmtId="0" fontId="4" fillId="0" borderId="11" xfId="0" applyFont="1" applyBorder="1"/>
    <xf numFmtId="0" fontId="2" fillId="0" borderId="11" xfId="0" applyFont="1" applyBorder="1"/>
    <xf numFmtId="0" fontId="2" fillId="0" borderId="11" xfId="0" quotePrefix="1" applyFont="1" applyBorder="1" applyAlignment="1">
      <alignment horizontal="right"/>
    </xf>
    <xf numFmtId="3" fontId="2" fillId="0" borderId="3" xfId="1" applyNumberFormat="1" applyFont="1" applyBorder="1"/>
    <xf numFmtId="0" fontId="16" fillId="0" borderId="3" xfId="0" applyFont="1" applyBorder="1"/>
    <xf numFmtId="0" fontId="11" fillId="0" borderId="10" xfId="0" applyFont="1" applyBorder="1"/>
    <xf numFmtId="3" fontId="4" fillId="0" borderId="3" xfId="1" applyNumberFormat="1" applyFont="1" applyBorder="1"/>
    <xf numFmtId="0" fontId="2" fillId="0" borderId="14" xfId="0" applyFont="1" applyBorder="1" applyAlignment="1">
      <alignment horizontal="left" vertical="center"/>
    </xf>
    <xf numFmtId="3" fontId="0" fillId="0" borderId="0" xfId="0" applyNumberFormat="1" applyFill="1" applyBorder="1"/>
    <xf numFmtId="3" fontId="16" fillId="0" borderId="0" xfId="0" applyNumberFormat="1" applyFont="1" applyBorder="1"/>
    <xf numFmtId="3" fontId="2" fillId="0" borderId="6" xfId="1" applyNumberFormat="1" applyFont="1" applyBorder="1"/>
    <xf numFmtId="3" fontId="4" fillId="0" borderId="9" xfId="1" applyNumberFormat="1" applyFont="1" applyBorder="1"/>
    <xf numFmtId="3" fontId="4" fillId="0" borderId="3" xfId="1" applyNumberFormat="1" applyFont="1" applyBorder="1" applyAlignment="1">
      <alignment horizontal="right"/>
    </xf>
    <xf numFmtId="3" fontId="4" fillId="0" borderId="11" xfId="1" applyNumberFormat="1" applyFont="1" applyBorder="1"/>
    <xf numFmtId="3" fontId="2" fillId="0" borderId="11" xfId="1" applyNumberFormat="1" applyFont="1" applyBorder="1"/>
    <xf numFmtId="3" fontId="2" fillId="0" borderId="3" xfId="0" applyNumberFormat="1" applyFont="1" applyBorder="1"/>
    <xf numFmtId="0" fontId="20" fillId="0" borderId="12" xfId="0" applyFont="1" applyBorder="1"/>
    <xf numFmtId="3" fontId="21" fillId="0" borderId="3" xfId="1" applyNumberFormat="1" applyFont="1" applyBorder="1"/>
    <xf numFmtId="0" fontId="20" fillId="0" borderId="13" xfId="0" applyFont="1" applyBorder="1"/>
    <xf numFmtId="0" fontId="20" fillId="0" borderId="10" xfId="0" applyFont="1" applyBorder="1"/>
    <xf numFmtId="0" fontId="0" fillId="0" borderId="0" xfId="0" applyFill="1" applyBorder="1"/>
    <xf numFmtId="0" fontId="18" fillId="0" borderId="15" xfId="0" applyFont="1" applyBorder="1"/>
    <xf numFmtId="164" fontId="1" fillId="0" borderId="0" xfId="1" applyNumberFormat="1" applyFont="1" applyFill="1" applyBorder="1"/>
    <xf numFmtId="3" fontId="1" fillId="0" borderId="3" xfId="1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8" fillId="0" borderId="16" xfId="0" applyFont="1" applyBorder="1"/>
    <xf numFmtId="0" fontId="16" fillId="0" borderId="3" xfId="0" applyFont="1" applyBorder="1" applyAlignment="1">
      <alignment horizontal="right"/>
    </xf>
    <xf numFmtId="0" fontId="2" fillId="0" borderId="16" xfId="0" applyFont="1" applyBorder="1" applyAlignment="1">
      <alignment horizontal="left" vertical="center"/>
    </xf>
    <xf numFmtId="3" fontId="18" fillId="0" borderId="3" xfId="1" applyNumberFormat="1" applyFont="1" applyBorder="1"/>
    <xf numFmtId="0" fontId="1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16"/>
  <sheetViews>
    <sheetView tabSelected="1" workbookViewId="0">
      <selection activeCell="O102" sqref="O102"/>
    </sheetView>
  </sheetViews>
  <sheetFormatPr defaultRowHeight="13.2" x14ac:dyDescent="0.25"/>
  <cols>
    <col min="1" max="1" width="22.44140625" customWidth="1"/>
    <col min="2" max="2" width="8.44140625" customWidth="1"/>
    <col min="3" max="3" width="0.109375" customWidth="1"/>
    <col min="4" max="4" width="10.33203125" hidden="1" customWidth="1"/>
    <col min="5" max="5" width="10.109375" hidden="1" customWidth="1"/>
    <col min="6" max="6" width="10.6640625" hidden="1" customWidth="1"/>
    <col min="7" max="7" width="10.5546875" hidden="1" customWidth="1"/>
    <col min="8" max="9" width="10" hidden="1" customWidth="1"/>
    <col min="10" max="10" width="11" hidden="1" customWidth="1"/>
    <col min="11" max="11" width="10" hidden="1" customWidth="1"/>
    <col min="12" max="12" width="10.33203125" hidden="1" customWidth="1"/>
    <col min="13" max="13" width="10" hidden="1" customWidth="1"/>
    <col min="14" max="14" width="10.88671875" hidden="1" customWidth="1"/>
    <col min="15" max="15" width="12" customWidth="1"/>
    <col min="16" max="16" width="7.44140625" customWidth="1"/>
    <col min="17" max="17" width="11.109375" hidden="1" customWidth="1"/>
    <col min="18" max="18" width="11" hidden="1" customWidth="1"/>
    <col min="19" max="19" width="14" customWidth="1"/>
    <col min="20" max="20" width="12.109375" customWidth="1"/>
    <col min="21" max="21" width="12.88671875" customWidth="1"/>
    <col min="22" max="22" width="11.33203125" customWidth="1"/>
    <col min="23" max="23" width="9.6640625" customWidth="1"/>
    <col min="24" max="24" width="9.33203125" style="15" customWidth="1"/>
    <col min="27" max="27" width="10.44140625" customWidth="1"/>
    <col min="28" max="28" width="9.5546875" customWidth="1"/>
    <col min="29" max="29" width="10.33203125" customWidth="1"/>
    <col min="30" max="31" width="9.44140625" customWidth="1"/>
    <col min="32" max="32" width="10" customWidth="1"/>
    <col min="33" max="33" width="10.109375" customWidth="1"/>
    <col min="34" max="35" width="9.33203125" customWidth="1"/>
    <col min="36" max="36" width="10.33203125" customWidth="1"/>
    <col min="37" max="37" width="9.109375" style="13"/>
    <col min="38" max="38" width="25" style="13" customWidth="1"/>
  </cols>
  <sheetData>
    <row r="2" spans="1:38" ht="15.6" x14ac:dyDescent="0.3">
      <c r="F2" s="18" t="s">
        <v>156</v>
      </c>
      <c r="G2" s="18"/>
    </row>
    <row r="3" spans="1:38" x14ac:dyDescent="0.25">
      <c r="A3" s="112" t="s">
        <v>157</v>
      </c>
      <c r="O3" s="13"/>
    </row>
    <row r="4" spans="1:38" x14ac:dyDescent="0.25">
      <c r="K4" t="s">
        <v>130</v>
      </c>
      <c r="M4" t="s">
        <v>118</v>
      </c>
      <c r="O4" s="13"/>
    </row>
    <row r="5" spans="1:38" ht="13.8" thickBot="1" x14ac:dyDescent="0.3">
      <c r="O5" s="13"/>
      <c r="P5" s="13"/>
      <c r="Q5" s="13"/>
      <c r="R5" s="13"/>
      <c r="S5" s="13"/>
      <c r="T5" s="13"/>
      <c r="U5" s="13"/>
      <c r="V5" s="13"/>
      <c r="W5" s="13"/>
      <c r="X5" s="16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38" s="1" customFormat="1" ht="13.8" thickBot="1" x14ac:dyDescent="0.3">
      <c r="A6" s="2"/>
      <c r="B6" s="19"/>
      <c r="C6" s="98" t="s">
        <v>0</v>
      </c>
      <c r="D6" s="87"/>
      <c r="E6" s="98" t="s">
        <v>107</v>
      </c>
      <c r="F6" s="87"/>
      <c r="G6" s="100" t="s">
        <v>110</v>
      </c>
      <c r="H6" s="54"/>
      <c r="I6" s="98" t="s">
        <v>113</v>
      </c>
      <c r="J6" s="101"/>
      <c r="K6" s="98" t="s">
        <v>112</v>
      </c>
      <c r="L6" s="101"/>
      <c r="M6" s="98" t="s">
        <v>114</v>
      </c>
      <c r="N6" s="101"/>
      <c r="O6" s="49" t="s">
        <v>2</v>
      </c>
      <c r="P6" s="17"/>
      <c r="Q6" s="17"/>
      <c r="R6" s="17"/>
      <c r="S6" s="17"/>
      <c r="T6" s="17"/>
      <c r="U6" s="17"/>
      <c r="V6" s="17"/>
      <c r="W6" s="17"/>
      <c r="X6" s="26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s="3" customFormat="1" x14ac:dyDescent="0.25">
      <c r="A7" s="4"/>
      <c r="B7" s="50"/>
      <c r="C7" s="48" t="s">
        <v>108</v>
      </c>
      <c r="D7" s="48" t="s">
        <v>109</v>
      </c>
      <c r="E7" s="48" t="s">
        <v>108</v>
      </c>
      <c r="F7" s="48" t="s">
        <v>109</v>
      </c>
      <c r="G7" s="48" t="s">
        <v>108</v>
      </c>
      <c r="H7" s="48" t="s">
        <v>111</v>
      </c>
      <c r="I7" s="48" t="s">
        <v>108</v>
      </c>
      <c r="J7" s="48" t="s">
        <v>109</v>
      </c>
      <c r="K7" s="48" t="s">
        <v>108</v>
      </c>
      <c r="L7" s="48" t="s">
        <v>109</v>
      </c>
      <c r="M7" s="48" t="s">
        <v>108</v>
      </c>
      <c r="N7" s="48" t="s">
        <v>109</v>
      </c>
      <c r="O7" s="48" t="s">
        <v>108</v>
      </c>
      <c r="P7" s="17"/>
      <c r="Q7" s="58"/>
      <c r="R7" s="17"/>
      <c r="S7" s="17"/>
      <c r="T7" s="17"/>
      <c r="U7" s="17"/>
      <c r="V7" s="17"/>
      <c r="W7" s="17"/>
      <c r="X7" s="26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s="3" customFormat="1" x14ac:dyDescent="0.25">
      <c r="A8" s="11" t="s">
        <v>1</v>
      </c>
      <c r="B8" s="25" t="s">
        <v>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7"/>
      <c r="Q8" s="17"/>
      <c r="R8" s="17"/>
      <c r="S8" s="17"/>
      <c r="T8" s="17"/>
      <c r="U8" s="17"/>
      <c r="V8" s="17"/>
      <c r="W8" s="17"/>
      <c r="X8" s="26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s="1" customFormat="1" x14ac:dyDescent="0.25">
      <c r="A9" s="12" t="s">
        <v>3</v>
      </c>
      <c r="B9" s="12"/>
      <c r="C9" s="92">
        <f t="shared" ref="C9:O9" si="0">SUM(C10+C85)</f>
        <v>35940934</v>
      </c>
      <c r="D9" s="92">
        <f t="shared" si="0"/>
        <v>27609172</v>
      </c>
      <c r="E9" s="92">
        <f t="shared" si="0"/>
        <v>12724377</v>
      </c>
      <c r="F9" s="92">
        <f t="shared" si="0"/>
        <v>14242736</v>
      </c>
      <c r="G9" s="92">
        <f t="shared" si="0"/>
        <v>7868679</v>
      </c>
      <c r="H9" s="92">
        <f t="shared" si="0"/>
        <v>9031814</v>
      </c>
      <c r="I9" s="92">
        <f t="shared" si="0"/>
        <v>5388416</v>
      </c>
      <c r="J9" s="92">
        <f t="shared" si="0"/>
        <v>6604037</v>
      </c>
      <c r="K9" s="92">
        <f t="shared" si="0"/>
        <v>7323705</v>
      </c>
      <c r="L9" s="92">
        <f t="shared" si="0"/>
        <v>8512281</v>
      </c>
      <c r="M9" s="92">
        <f t="shared" si="0"/>
        <v>5237980</v>
      </c>
      <c r="N9" s="92">
        <f t="shared" si="0"/>
        <v>6912823</v>
      </c>
      <c r="O9" s="92">
        <f t="shared" si="0"/>
        <v>74484091</v>
      </c>
      <c r="P9" s="26"/>
      <c r="Q9" s="59"/>
      <c r="R9" s="51">
        <f>SUM(R10+R85)</f>
        <v>0</v>
      </c>
      <c r="S9" s="71"/>
      <c r="T9" s="71"/>
      <c r="U9" s="59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17"/>
      <c r="AL9" s="17"/>
    </row>
    <row r="10" spans="1:38" s="5" customFormat="1" x14ac:dyDescent="0.25">
      <c r="A10" s="12" t="s">
        <v>5</v>
      </c>
      <c r="B10" s="76" t="s">
        <v>6</v>
      </c>
      <c r="C10" s="85">
        <f t="shared" ref="C10:O10" si="1">SUM(C11+C37+C69+C81)</f>
        <v>22104652</v>
      </c>
      <c r="D10" s="85">
        <f t="shared" si="1"/>
        <v>21439956</v>
      </c>
      <c r="E10" s="85">
        <f t="shared" si="1"/>
        <v>12724377</v>
      </c>
      <c r="F10" s="85">
        <f t="shared" si="1"/>
        <v>12783162</v>
      </c>
      <c r="G10" s="85">
        <f t="shared" si="1"/>
        <v>7868679</v>
      </c>
      <c r="H10" s="85">
        <f t="shared" si="1"/>
        <v>7961782</v>
      </c>
      <c r="I10" s="85">
        <f t="shared" si="1"/>
        <v>5388416</v>
      </c>
      <c r="J10" s="85">
        <f t="shared" si="1"/>
        <v>5497259</v>
      </c>
      <c r="K10" s="85">
        <f t="shared" si="1"/>
        <v>7323705</v>
      </c>
      <c r="L10" s="85">
        <f t="shared" si="1"/>
        <v>7191723</v>
      </c>
      <c r="M10" s="85">
        <f t="shared" si="1"/>
        <v>5237980</v>
      </c>
      <c r="N10" s="85">
        <f t="shared" si="1"/>
        <v>5409711</v>
      </c>
      <c r="O10" s="85">
        <f t="shared" si="1"/>
        <v>60647809</v>
      </c>
      <c r="P10" s="27"/>
      <c r="Q10" s="60"/>
      <c r="R10" s="70"/>
      <c r="S10" s="71"/>
      <c r="T10" s="71"/>
      <c r="U10" s="72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47"/>
      <c r="AL10" s="38"/>
    </row>
    <row r="11" spans="1:38" s="6" customFormat="1" x14ac:dyDescent="0.25">
      <c r="A11" s="12" t="s">
        <v>7</v>
      </c>
      <c r="B11" s="12">
        <v>10</v>
      </c>
      <c r="C11" s="85">
        <f t="shared" ref="C11:O11" si="2">SUM(C12+C25+C30)</f>
        <v>15204940</v>
      </c>
      <c r="D11" s="85">
        <f t="shared" si="2"/>
        <v>14617452</v>
      </c>
      <c r="E11" s="85">
        <f t="shared" si="2"/>
        <v>10552833</v>
      </c>
      <c r="F11" s="85">
        <f t="shared" si="2"/>
        <v>10583284</v>
      </c>
      <c r="G11" s="85">
        <f t="shared" si="2"/>
        <v>6592623</v>
      </c>
      <c r="H11" s="85">
        <f t="shared" si="2"/>
        <v>6669136</v>
      </c>
      <c r="I11" s="85">
        <f t="shared" si="2"/>
        <v>4204770</v>
      </c>
      <c r="J11" s="85">
        <f t="shared" si="2"/>
        <v>4297415</v>
      </c>
      <c r="K11" s="85">
        <f t="shared" si="2"/>
        <v>5984553</v>
      </c>
      <c r="L11" s="85">
        <f t="shared" si="2"/>
        <v>5884647</v>
      </c>
      <c r="M11" s="85">
        <f t="shared" si="2"/>
        <v>4229418</v>
      </c>
      <c r="N11" s="85">
        <f t="shared" si="2"/>
        <v>4359663</v>
      </c>
      <c r="O11" s="85">
        <f t="shared" si="2"/>
        <v>46769137</v>
      </c>
      <c r="P11" s="28"/>
      <c r="Q11" s="61"/>
      <c r="R11" s="57">
        <f>SUM(R12+R25+R30)</f>
        <v>0</v>
      </c>
      <c r="S11" s="71"/>
      <c r="T11" s="71"/>
      <c r="U11" s="73"/>
      <c r="V11" s="73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9"/>
      <c r="AL11" s="39"/>
    </row>
    <row r="12" spans="1:38" s="7" customFormat="1" x14ac:dyDescent="0.25">
      <c r="A12" s="12" t="s">
        <v>8</v>
      </c>
      <c r="B12" s="12">
        <v>10.01</v>
      </c>
      <c r="C12" s="85">
        <f t="shared" ref="C12:O12" si="3">SUM(C13:C24)</f>
        <v>11223316</v>
      </c>
      <c r="D12" s="85">
        <f t="shared" si="3"/>
        <v>11312191</v>
      </c>
      <c r="E12" s="85">
        <f t="shared" si="3"/>
        <v>8131478</v>
      </c>
      <c r="F12" s="85">
        <f t="shared" si="3"/>
        <v>8085057</v>
      </c>
      <c r="G12" s="85">
        <f t="shared" si="3"/>
        <v>5061865</v>
      </c>
      <c r="H12" s="85">
        <f t="shared" si="3"/>
        <v>5104271</v>
      </c>
      <c r="I12" s="85">
        <f t="shared" si="3"/>
        <v>3201089</v>
      </c>
      <c r="J12" s="85">
        <f t="shared" si="3"/>
        <v>3199665</v>
      </c>
      <c r="K12" s="85">
        <f t="shared" si="3"/>
        <v>4610271</v>
      </c>
      <c r="L12" s="85">
        <f t="shared" si="3"/>
        <v>4491129</v>
      </c>
      <c r="M12" s="85">
        <f t="shared" si="3"/>
        <v>3252166</v>
      </c>
      <c r="N12" s="85">
        <f t="shared" si="3"/>
        <v>3271286</v>
      </c>
      <c r="O12" s="85">
        <f t="shared" si="3"/>
        <v>35480185</v>
      </c>
      <c r="P12" s="29"/>
      <c r="Q12" s="62"/>
      <c r="R12" s="52">
        <f>SUM(R13:R24)</f>
        <v>0</v>
      </c>
      <c r="S12" s="71"/>
      <c r="T12" s="71"/>
      <c r="U12" s="74"/>
      <c r="V12" s="74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40"/>
      <c r="AL12" s="40"/>
    </row>
    <row r="13" spans="1:38" x14ac:dyDescent="0.25">
      <c r="A13" s="77" t="s">
        <v>9</v>
      </c>
      <c r="B13" s="77" t="s">
        <v>21</v>
      </c>
      <c r="C13" s="105">
        <v>8845597</v>
      </c>
      <c r="D13" s="88">
        <v>8931252</v>
      </c>
      <c r="E13" s="88">
        <v>6380215</v>
      </c>
      <c r="F13" s="88">
        <v>6334715</v>
      </c>
      <c r="G13" s="88">
        <v>4013805</v>
      </c>
      <c r="H13" s="88">
        <v>4055956</v>
      </c>
      <c r="I13" s="88">
        <v>2567734</v>
      </c>
      <c r="J13" s="88">
        <v>2567263</v>
      </c>
      <c r="K13" s="88">
        <v>3687585</v>
      </c>
      <c r="L13" s="88">
        <v>3574745</v>
      </c>
      <c r="M13" s="88">
        <v>2575438</v>
      </c>
      <c r="N13" s="88">
        <v>2595542</v>
      </c>
      <c r="O13" s="88">
        <f>C13+E13+G13+I13+K13+M13</f>
        <v>28070374</v>
      </c>
      <c r="P13" s="16"/>
      <c r="Q13" s="55"/>
      <c r="R13" s="55"/>
      <c r="S13" s="55"/>
      <c r="T13" s="55"/>
      <c r="U13" s="55"/>
      <c r="V13" s="5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8" x14ac:dyDescent="0.25">
      <c r="A14" s="77" t="s">
        <v>10</v>
      </c>
      <c r="B14" s="77" t="s">
        <v>22</v>
      </c>
      <c r="C14" s="105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>
        <f t="shared" ref="O14:O24" si="4">C14+E14+G14+I14+K14+M14</f>
        <v>0</v>
      </c>
      <c r="P14" s="16"/>
      <c r="Q14" s="55"/>
      <c r="R14" s="55"/>
      <c r="S14" s="55"/>
      <c r="T14" s="55"/>
      <c r="U14" s="55"/>
      <c r="V14" s="5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8" x14ac:dyDescent="0.25">
      <c r="A15" s="77" t="s">
        <v>11</v>
      </c>
      <c r="B15" s="77" t="s">
        <v>23</v>
      </c>
      <c r="C15" s="105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>
        <f t="shared" si="4"/>
        <v>0</v>
      </c>
      <c r="P15" s="16"/>
      <c r="Q15" s="55"/>
      <c r="R15" s="55"/>
      <c r="S15" s="55"/>
      <c r="T15" s="55"/>
      <c r="U15" s="55"/>
      <c r="V15" s="5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8" x14ac:dyDescent="0.25">
      <c r="A16" s="77" t="s">
        <v>12</v>
      </c>
      <c r="B16" s="77" t="s">
        <v>24</v>
      </c>
      <c r="C16" s="105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>
        <f t="shared" si="4"/>
        <v>0</v>
      </c>
      <c r="P16" s="16"/>
      <c r="Q16" s="55"/>
      <c r="R16" s="55"/>
      <c r="S16" s="55"/>
      <c r="T16" s="55"/>
      <c r="U16" s="55"/>
      <c r="V16" s="5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8" x14ac:dyDescent="0.25">
      <c r="A17" s="77" t="s">
        <v>13</v>
      </c>
      <c r="B17" s="77" t="s">
        <v>25</v>
      </c>
      <c r="C17" s="105">
        <v>1876690</v>
      </c>
      <c r="D17" s="88">
        <v>1871922</v>
      </c>
      <c r="E17" s="88">
        <v>1492629</v>
      </c>
      <c r="F17" s="88">
        <v>1488744</v>
      </c>
      <c r="G17" s="88">
        <v>922163</v>
      </c>
      <c r="H17" s="88">
        <v>921300</v>
      </c>
      <c r="I17" s="88">
        <v>569490</v>
      </c>
      <c r="J17" s="88">
        <v>569037</v>
      </c>
      <c r="K17" s="88">
        <v>810787</v>
      </c>
      <c r="L17" s="88">
        <v>805119</v>
      </c>
      <c r="M17" s="88">
        <v>606009</v>
      </c>
      <c r="N17" s="88">
        <v>604635</v>
      </c>
      <c r="O17" s="88">
        <f t="shared" si="4"/>
        <v>6277768</v>
      </c>
      <c r="P17" s="16"/>
      <c r="Q17" s="55"/>
      <c r="R17" s="55"/>
      <c r="S17" s="55"/>
      <c r="T17" s="55"/>
      <c r="U17" s="55"/>
      <c r="V17" s="5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8" x14ac:dyDescent="0.25">
      <c r="A18" s="77" t="s">
        <v>14</v>
      </c>
      <c r="B18" s="77" t="s">
        <v>26</v>
      </c>
      <c r="C18" s="105">
        <v>136833</v>
      </c>
      <c r="D18" s="88">
        <v>137240</v>
      </c>
      <c r="E18" s="88">
        <v>257835</v>
      </c>
      <c r="F18" s="88">
        <v>260799</v>
      </c>
      <c r="G18" s="88">
        <v>116446</v>
      </c>
      <c r="H18" s="88">
        <v>117564</v>
      </c>
      <c r="I18" s="88">
        <v>61944</v>
      </c>
      <c r="J18" s="88">
        <v>61444</v>
      </c>
      <c r="K18" s="88">
        <v>55818</v>
      </c>
      <c r="L18" s="88">
        <v>55184</v>
      </c>
      <c r="M18" s="88">
        <v>68203</v>
      </c>
      <c r="N18" s="88">
        <v>68593</v>
      </c>
      <c r="O18" s="88">
        <f t="shared" si="4"/>
        <v>697079</v>
      </c>
      <c r="P18" s="16"/>
      <c r="Q18" s="55"/>
      <c r="R18" s="55"/>
      <c r="S18" s="55"/>
      <c r="T18" s="55"/>
      <c r="U18" s="55"/>
      <c r="V18" s="5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8" x14ac:dyDescent="0.25">
      <c r="A19" s="77" t="s">
        <v>15</v>
      </c>
      <c r="B19" s="77" t="s">
        <v>27</v>
      </c>
      <c r="C19" s="105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4"/>
        <v>0</v>
      </c>
      <c r="P19" s="16"/>
      <c r="Q19" s="55"/>
      <c r="R19" s="55"/>
      <c r="S19" s="55"/>
      <c r="T19" s="55"/>
      <c r="U19" s="55"/>
      <c r="V19" s="5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8" x14ac:dyDescent="0.25">
      <c r="A20" s="77" t="s">
        <v>16</v>
      </c>
      <c r="B20" s="77" t="s">
        <v>28</v>
      </c>
      <c r="C20" s="105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>
        <f t="shared" si="4"/>
        <v>0</v>
      </c>
      <c r="P20" s="16"/>
      <c r="Q20" s="55"/>
      <c r="R20" s="55"/>
      <c r="S20" s="55"/>
      <c r="T20" s="55"/>
      <c r="U20" s="55"/>
      <c r="V20" s="5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8" x14ac:dyDescent="0.25">
      <c r="A21" s="77" t="s">
        <v>17</v>
      </c>
      <c r="B21" s="77" t="s">
        <v>29</v>
      </c>
      <c r="C21" s="105"/>
      <c r="D21" s="88"/>
      <c r="E21" s="88"/>
      <c r="F21" s="99"/>
      <c r="G21" s="88"/>
      <c r="H21" s="88"/>
      <c r="I21" s="88"/>
      <c r="J21" s="88"/>
      <c r="K21" s="88"/>
      <c r="L21" s="88"/>
      <c r="M21" s="88"/>
      <c r="N21" s="88"/>
      <c r="O21" s="88">
        <f t="shared" si="4"/>
        <v>0</v>
      </c>
      <c r="P21" s="16"/>
      <c r="Q21" s="55"/>
      <c r="R21" s="55"/>
      <c r="S21" s="55"/>
      <c r="T21" s="55"/>
      <c r="U21" s="55"/>
      <c r="V21" s="5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8" x14ac:dyDescent="0.25">
      <c r="A22" s="77" t="s">
        <v>18</v>
      </c>
      <c r="B22" s="77" t="s">
        <v>30</v>
      </c>
      <c r="C22" s="105">
        <v>129085</v>
      </c>
      <c r="D22" s="88">
        <v>136632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>
        <f t="shared" si="4"/>
        <v>129085</v>
      </c>
      <c r="P22" s="16"/>
      <c r="Q22" s="55"/>
      <c r="R22" s="55"/>
      <c r="S22" s="55"/>
      <c r="T22" s="55"/>
      <c r="U22" s="55"/>
      <c r="V22" s="5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8" x14ac:dyDescent="0.25">
      <c r="A23" s="77" t="s">
        <v>19</v>
      </c>
      <c r="B23" s="77" t="s">
        <v>31</v>
      </c>
      <c r="C23" s="105">
        <v>235111</v>
      </c>
      <c r="D23" s="88">
        <v>235145</v>
      </c>
      <c r="E23" s="88">
        <v>799</v>
      </c>
      <c r="F23" s="88">
        <v>799</v>
      </c>
      <c r="G23" s="88">
        <v>9451</v>
      </c>
      <c r="H23" s="88">
        <v>9451</v>
      </c>
      <c r="I23" s="88">
        <v>1921</v>
      </c>
      <c r="J23" s="88">
        <v>1921</v>
      </c>
      <c r="K23" s="88">
        <v>56081</v>
      </c>
      <c r="L23" s="88">
        <v>56081</v>
      </c>
      <c r="M23" s="88">
        <v>2516</v>
      </c>
      <c r="N23" s="88">
        <v>2516</v>
      </c>
      <c r="O23" s="88">
        <f t="shared" si="4"/>
        <v>305879</v>
      </c>
      <c r="P23" s="16"/>
      <c r="Q23" s="55"/>
      <c r="R23" s="55"/>
      <c r="S23" s="55"/>
      <c r="T23" s="55"/>
      <c r="U23" s="55"/>
      <c r="V23" s="5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8" x14ac:dyDescent="0.25">
      <c r="A24" s="77" t="s">
        <v>20</v>
      </c>
      <c r="B24" s="77" t="s">
        <v>32</v>
      </c>
      <c r="C24" s="105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>
        <f t="shared" si="4"/>
        <v>0</v>
      </c>
      <c r="P24" s="16"/>
      <c r="Q24" s="55"/>
      <c r="R24" s="55"/>
      <c r="S24" s="55"/>
      <c r="T24" s="55"/>
      <c r="U24" s="55"/>
      <c r="V24" s="5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30"/>
      <c r="AK24" s="41"/>
      <c r="AL24" s="41"/>
    </row>
    <row r="25" spans="1:38" s="23" customFormat="1" x14ac:dyDescent="0.25">
      <c r="A25" s="12" t="s">
        <v>33</v>
      </c>
      <c r="B25" s="12">
        <v>10.02</v>
      </c>
      <c r="C25" s="85">
        <f t="shared" ref="C25:O25" si="5">SUM(C26:C29)</f>
        <v>1480538</v>
      </c>
      <c r="D25" s="85">
        <f t="shared" si="5"/>
        <v>737993</v>
      </c>
      <c r="E25" s="85">
        <f t="shared" si="5"/>
        <v>620135</v>
      </c>
      <c r="F25" s="85">
        <f t="shared" si="5"/>
        <v>631765</v>
      </c>
      <c r="G25" s="85">
        <f t="shared" si="5"/>
        <v>367803</v>
      </c>
      <c r="H25" s="85">
        <f t="shared" si="5"/>
        <v>387236</v>
      </c>
      <c r="I25" s="85">
        <f t="shared" si="5"/>
        <v>252208</v>
      </c>
      <c r="J25" s="85">
        <f t="shared" si="5"/>
        <v>360169</v>
      </c>
      <c r="K25" s="85">
        <f t="shared" si="5"/>
        <v>325620</v>
      </c>
      <c r="L25" s="85">
        <f t="shared" si="5"/>
        <v>343394</v>
      </c>
      <c r="M25" s="85">
        <f t="shared" si="5"/>
        <v>224994</v>
      </c>
      <c r="N25" s="85">
        <f t="shared" si="5"/>
        <v>332976</v>
      </c>
      <c r="O25" s="85">
        <f t="shared" si="5"/>
        <v>3271298</v>
      </c>
      <c r="P25" s="31"/>
      <c r="Q25" s="63"/>
      <c r="R25" s="53">
        <f>SUM(R26:R29)</f>
        <v>0</v>
      </c>
      <c r="S25" s="71"/>
      <c r="T25" s="71"/>
      <c r="U25" s="75"/>
      <c r="V25" s="75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42"/>
      <c r="AL25" s="42"/>
    </row>
    <row r="26" spans="1:38" x14ac:dyDescent="0.25">
      <c r="A26" s="77" t="s">
        <v>34</v>
      </c>
      <c r="B26" s="77" t="s">
        <v>36</v>
      </c>
      <c r="C26" s="105">
        <v>529736</v>
      </c>
      <c r="D26" s="88">
        <v>529736</v>
      </c>
      <c r="E26" s="88">
        <v>428174</v>
      </c>
      <c r="F26" s="88">
        <v>428174</v>
      </c>
      <c r="G26" s="88">
        <v>310488</v>
      </c>
      <c r="H26" s="88">
        <v>310488</v>
      </c>
      <c r="I26" s="88">
        <v>183192</v>
      </c>
      <c r="J26" s="88">
        <v>183553</v>
      </c>
      <c r="K26" s="88">
        <v>261897</v>
      </c>
      <c r="L26" s="88">
        <v>261897</v>
      </c>
      <c r="M26" s="88">
        <v>182237</v>
      </c>
      <c r="N26" s="88">
        <v>182237</v>
      </c>
      <c r="O26" s="88">
        <f t="shared" ref="O26:O29" si="6">C26+E26+G26+I26+K26+M26</f>
        <v>1895724</v>
      </c>
      <c r="P26" s="16"/>
      <c r="Q26" s="55"/>
      <c r="R26" s="55"/>
      <c r="S26" s="55"/>
      <c r="T26" s="55"/>
      <c r="U26" s="55"/>
      <c r="V26" s="5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30"/>
      <c r="AK26" s="41"/>
      <c r="AL26" s="41"/>
    </row>
    <row r="27" spans="1:38" x14ac:dyDescent="0.25">
      <c r="A27" s="77" t="s">
        <v>135</v>
      </c>
      <c r="B27" s="77" t="s">
        <v>136</v>
      </c>
      <c r="C27" s="105"/>
      <c r="D27" s="88"/>
      <c r="E27" s="88">
        <v>66145</v>
      </c>
      <c r="F27" s="88">
        <v>68376</v>
      </c>
      <c r="G27" s="88">
        <v>2108</v>
      </c>
      <c r="H27" s="88">
        <v>1692</v>
      </c>
      <c r="I27" s="88">
        <v>23438</v>
      </c>
      <c r="J27" s="88">
        <v>24087</v>
      </c>
      <c r="K27" s="88">
        <v>9308</v>
      </c>
      <c r="L27" s="88">
        <v>9009</v>
      </c>
      <c r="M27" s="88">
        <v>17011</v>
      </c>
      <c r="N27" s="88">
        <v>17283</v>
      </c>
      <c r="O27" s="88">
        <f t="shared" si="6"/>
        <v>118010</v>
      </c>
      <c r="P27" s="16"/>
      <c r="Q27" s="55"/>
      <c r="R27" s="55"/>
      <c r="S27" s="55"/>
      <c r="T27" s="55"/>
      <c r="U27" s="55"/>
      <c r="V27" s="5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30"/>
      <c r="AK27" s="41"/>
      <c r="AL27" s="41"/>
    </row>
    <row r="28" spans="1:38" x14ac:dyDescent="0.25">
      <c r="A28" s="107" t="s">
        <v>139</v>
      </c>
      <c r="B28" s="77" t="s">
        <v>37</v>
      </c>
      <c r="C28" s="105">
        <v>950802</v>
      </c>
      <c r="D28" s="88">
        <v>208257</v>
      </c>
      <c r="E28" s="88">
        <v>125816</v>
      </c>
      <c r="F28" s="88">
        <v>135215</v>
      </c>
      <c r="G28" s="88">
        <v>55207</v>
      </c>
      <c r="H28" s="88">
        <v>75056</v>
      </c>
      <c r="I28" s="88">
        <v>45578</v>
      </c>
      <c r="J28" s="88">
        <v>152529</v>
      </c>
      <c r="K28" s="88">
        <v>54415</v>
      </c>
      <c r="L28" s="88">
        <v>72488</v>
      </c>
      <c r="M28" s="88">
        <v>25746</v>
      </c>
      <c r="N28" s="88">
        <v>133456</v>
      </c>
      <c r="O28" s="88">
        <f t="shared" si="6"/>
        <v>1257564</v>
      </c>
      <c r="P28" s="16"/>
      <c r="Q28" s="55"/>
      <c r="R28" s="55"/>
      <c r="S28" s="55"/>
      <c r="T28" s="55"/>
      <c r="U28" s="55"/>
      <c r="V28" s="5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8" x14ac:dyDescent="0.25">
      <c r="A29" s="77" t="s">
        <v>35</v>
      </c>
      <c r="B29" s="77" t="s">
        <v>38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>
        <f t="shared" si="6"/>
        <v>0</v>
      </c>
      <c r="P29" s="16"/>
      <c r="Q29" s="55" t="s">
        <v>124</v>
      </c>
      <c r="R29" s="16"/>
      <c r="S29" s="16"/>
      <c r="T29" s="55"/>
      <c r="U29" s="55"/>
      <c r="V29" s="5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8" s="7" customFormat="1" x14ac:dyDescent="0.25">
      <c r="A30" s="12" t="s">
        <v>39</v>
      </c>
      <c r="B30" s="12">
        <v>10.029999999999999</v>
      </c>
      <c r="C30" s="85">
        <f t="shared" ref="C30:O30" si="7">SUM(C31:C36)</f>
        <v>2501086</v>
      </c>
      <c r="D30" s="85">
        <f t="shared" si="7"/>
        <v>2567268</v>
      </c>
      <c r="E30" s="85">
        <f t="shared" si="7"/>
        <v>1801220</v>
      </c>
      <c r="F30" s="85">
        <f t="shared" si="7"/>
        <v>1866462</v>
      </c>
      <c r="G30" s="85">
        <f t="shared" si="7"/>
        <v>1162955</v>
      </c>
      <c r="H30" s="85">
        <f t="shared" si="7"/>
        <v>1177629</v>
      </c>
      <c r="I30" s="85">
        <f t="shared" si="7"/>
        <v>751473</v>
      </c>
      <c r="J30" s="85">
        <f t="shared" si="7"/>
        <v>737581</v>
      </c>
      <c r="K30" s="85">
        <f t="shared" si="7"/>
        <v>1048662</v>
      </c>
      <c r="L30" s="85">
        <f t="shared" si="7"/>
        <v>1050124</v>
      </c>
      <c r="M30" s="85">
        <f t="shared" si="7"/>
        <v>752258</v>
      </c>
      <c r="N30" s="85">
        <f t="shared" si="7"/>
        <v>755401</v>
      </c>
      <c r="O30" s="85">
        <f t="shared" si="7"/>
        <v>8017654</v>
      </c>
      <c r="P30" s="29"/>
      <c r="Q30" s="62"/>
      <c r="R30" s="52">
        <f>SUM(R31:R36)</f>
        <v>0</v>
      </c>
      <c r="S30" s="71"/>
      <c r="T30" s="71"/>
      <c r="U30" s="74"/>
      <c r="V30" s="74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40"/>
      <c r="AL30" s="40"/>
    </row>
    <row r="31" spans="1:38" x14ac:dyDescent="0.25">
      <c r="A31" s="77" t="s">
        <v>40</v>
      </c>
      <c r="B31" s="77" t="s">
        <v>44</v>
      </c>
      <c r="C31" s="105">
        <v>1767178</v>
      </c>
      <c r="D31" s="88">
        <v>1785571</v>
      </c>
      <c r="E31" s="88">
        <v>1320947</v>
      </c>
      <c r="F31" s="88">
        <v>1307442</v>
      </c>
      <c r="G31" s="88">
        <v>816960</v>
      </c>
      <c r="H31" s="88">
        <v>824572</v>
      </c>
      <c r="I31" s="88">
        <v>518285</v>
      </c>
      <c r="J31" s="88">
        <v>518949</v>
      </c>
      <c r="K31" s="88">
        <v>735721</v>
      </c>
      <c r="L31" s="88">
        <v>734975</v>
      </c>
      <c r="M31" s="88">
        <v>525701</v>
      </c>
      <c r="N31" s="88">
        <v>528692</v>
      </c>
      <c r="O31" s="88">
        <f t="shared" ref="O31:O32" si="8">C31+E31+G31+I31+K31+M31</f>
        <v>5684792</v>
      </c>
      <c r="P31" s="16"/>
      <c r="Q31" s="55"/>
      <c r="R31" s="55"/>
      <c r="S31" s="55"/>
      <c r="T31" s="55"/>
      <c r="U31" s="55"/>
      <c r="V31" s="5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8" x14ac:dyDescent="0.25">
      <c r="A32" s="77" t="s">
        <v>41</v>
      </c>
      <c r="B32" s="77" t="s">
        <v>45</v>
      </c>
      <c r="C32" s="105">
        <v>55121</v>
      </c>
      <c r="D32" s="88">
        <v>55606</v>
      </c>
      <c r="E32" s="88">
        <v>41699</v>
      </c>
      <c r="F32" s="88">
        <v>41215</v>
      </c>
      <c r="G32" s="88">
        <v>25865</v>
      </c>
      <c r="H32" s="88">
        <v>26095</v>
      </c>
      <c r="I32" s="88">
        <v>16283</v>
      </c>
      <c r="J32" s="88">
        <v>16304</v>
      </c>
      <c r="K32" s="88">
        <v>23320</v>
      </c>
      <c r="L32" s="88">
        <v>23297</v>
      </c>
      <c r="M32" s="88">
        <v>16638</v>
      </c>
      <c r="N32" s="88">
        <v>16732</v>
      </c>
      <c r="O32" s="88">
        <f t="shared" si="8"/>
        <v>178926</v>
      </c>
      <c r="P32" s="16"/>
      <c r="Q32" s="55"/>
      <c r="R32" s="55"/>
      <c r="S32" s="55"/>
      <c r="T32" s="55"/>
      <c r="U32" s="55"/>
      <c r="V32" s="5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8" x14ac:dyDescent="0.25">
      <c r="A33" s="77" t="s">
        <v>42</v>
      </c>
      <c r="B33" s="77" t="s">
        <v>46</v>
      </c>
      <c r="C33" s="105">
        <v>579087</v>
      </c>
      <c r="D33" s="88">
        <v>585253</v>
      </c>
      <c r="E33" s="88">
        <v>434468</v>
      </c>
      <c r="F33" s="88">
        <v>429811</v>
      </c>
      <c r="G33" s="88">
        <v>269036</v>
      </c>
      <c r="H33" s="88">
        <v>271415</v>
      </c>
      <c r="I33" s="88">
        <v>169891</v>
      </c>
      <c r="J33" s="88">
        <v>170105</v>
      </c>
      <c r="K33" s="88">
        <v>242531</v>
      </c>
      <c r="L33" s="88">
        <v>242268</v>
      </c>
      <c r="M33" s="88">
        <v>173026</v>
      </c>
      <c r="N33" s="88">
        <v>174016</v>
      </c>
      <c r="O33" s="88">
        <f t="shared" ref="O33:O36" si="9">C33+E33+G33+I33+K33+M33</f>
        <v>1868039</v>
      </c>
      <c r="P33" s="16"/>
      <c r="Q33" s="55"/>
      <c r="R33" s="55"/>
      <c r="S33" s="55"/>
      <c r="T33" s="55"/>
      <c r="U33" s="55"/>
      <c r="V33" s="5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8" x14ac:dyDescent="0.25">
      <c r="A34" s="77" t="s">
        <v>43</v>
      </c>
      <c r="B34" s="77" t="s">
        <v>106</v>
      </c>
      <c r="C34" s="105">
        <v>23685</v>
      </c>
      <c r="D34" s="88">
        <v>23925</v>
      </c>
      <c r="E34" s="88">
        <v>17918</v>
      </c>
      <c r="F34" s="88">
        <v>17739</v>
      </c>
      <c r="G34" s="105">
        <v>11077</v>
      </c>
      <c r="H34" s="88">
        <v>11180</v>
      </c>
      <c r="I34" s="88">
        <v>7035</v>
      </c>
      <c r="J34" s="88">
        <v>7042</v>
      </c>
      <c r="K34" s="88">
        <v>9969</v>
      </c>
      <c r="L34" s="88">
        <v>9958</v>
      </c>
      <c r="M34" s="88">
        <v>7122</v>
      </c>
      <c r="N34" s="88">
        <v>7165</v>
      </c>
      <c r="O34" s="88">
        <f>C34+E34+G34+I34+K34+M34</f>
        <v>76806</v>
      </c>
      <c r="P34" s="16"/>
      <c r="Q34" s="55"/>
      <c r="R34" s="55"/>
      <c r="S34" s="55"/>
      <c r="T34" s="55"/>
      <c r="U34" s="55"/>
      <c r="V34" s="5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8" x14ac:dyDescent="0.25">
      <c r="A35" s="77" t="s">
        <v>115</v>
      </c>
      <c r="B35" s="79" t="s">
        <v>116</v>
      </c>
      <c r="C35" s="105">
        <v>76015</v>
      </c>
      <c r="D35" s="88">
        <v>116913</v>
      </c>
      <c r="E35" s="88">
        <v>-13812</v>
      </c>
      <c r="F35" s="88">
        <v>70255</v>
      </c>
      <c r="G35" s="88">
        <v>40017</v>
      </c>
      <c r="H35" s="88">
        <v>44367</v>
      </c>
      <c r="I35" s="88">
        <v>39979</v>
      </c>
      <c r="J35" s="88">
        <v>25181</v>
      </c>
      <c r="K35" s="88">
        <v>37121</v>
      </c>
      <c r="L35" s="88">
        <v>39626</v>
      </c>
      <c r="M35" s="88">
        <v>29771</v>
      </c>
      <c r="N35" s="88">
        <v>28796</v>
      </c>
      <c r="O35" s="88">
        <f t="shared" si="9"/>
        <v>209091</v>
      </c>
      <c r="P35" s="16"/>
      <c r="Q35" s="55"/>
      <c r="R35" s="55"/>
      <c r="S35" s="55"/>
      <c r="T35" s="55"/>
      <c r="U35" s="55"/>
      <c r="V35" s="5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8" x14ac:dyDescent="0.25">
      <c r="A36" s="77" t="s">
        <v>119</v>
      </c>
      <c r="B36" s="80" t="s">
        <v>120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>
        <f t="shared" si="9"/>
        <v>0</v>
      </c>
      <c r="P36" s="16"/>
      <c r="Q36" s="55"/>
      <c r="R36" s="55"/>
      <c r="S36" s="55"/>
      <c r="T36" s="55"/>
      <c r="U36" s="55"/>
      <c r="V36" s="5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8" s="22" customFormat="1" ht="13.5" customHeight="1" x14ac:dyDescent="0.25">
      <c r="A37" s="12" t="s">
        <v>47</v>
      </c>
      <c r="B37" s="12">
        <v>20</v>
      </c>
      <c r="C37" s="85">
        <f>SUM(C38+C49+C50+C52+C56+C59+C60+C61+C62+C63+C64)</f>
        <v>5047692</v>
      </c>
      <c r="D37" s="85">
        <f>SUM(D38+D49+D50+D52+D56+D59+D60+D61+D62+D63+D64)</f>
        <v>4962051</v>
      </c>
      <c r="E37" s="85">
        <f t="shared" ref="E37:M37" si="10">SUM(E38+E49+E50+E52+E56+E59+E61+E62+E63+E64)</f>
        <v>1274802</v>
      </c>
      <c r="F37" s="85">
        <f t="shared" si="10"/>
        <v>1303136</v>
      </c>
      <c r="G37" s="85">
        <f t="shared" si="10"/>
        <v>732598</v>
      </c>
      <c r="H37" s="85">
        <f t="shared" si="10"/>
        <v>748442</v>
      </c>
      <c r="I37" s="85">
        <f t="shared" si="10"/>
        <v>835235</v>
      </c>
      <c r="J37" s="85">
        <f t="shared" si="10"/>
        <v>850233</v>
      </c>
      <c r="K37" s="85">
        <f t="shared" si="10"/>
        <v>868658</v>
      </c>
      <c r="L37" s="85">
        <f t="shared" si="10"/>
        <v>836296</v>
      </c>
      <c r="M37" s="85">
        <f t="shared" si="10"/>
        <v>552099</v>
      </c>
      <c r="N37" s="85">
        <f>SUM(N38+N49+N50+N52+N56+N59+N60+N61+N62+N63+N64)</f>
        <v>590347</v>
      </c>
      <c r="O37" s="85">
        <f>SUM(O38+O49+O50+O52+O56+O59+O60+O61+O62+O63+O64)</f>
        <v>9311084</v>
      </c>
      <c r="P37" s="32"/>
      <c r="Q37" s="32"/>
      <c r="R37" s="32"/>
      <c r="S37" s="59"/>
      <c r="T37" s="59"/>
      <c r="U37" s="66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43"/>
      <c r="AL37" s="43"/>
    </row>
    <row r="38" spans="1:38" s="8" customFormat="1" x14ac:dyDescent="0.25">
      <c r="A38" s="12" t="s">
        <v>58</v>
      </c>
      <c r="B38" s="12">
        <v>20.010000000000002</v>
      </c>
      <c r="C38" s="85">
        <f>SUM(C39:C48)</f>
        <v>3393916</v>
      </c>
      <c r="D38" s="85">
        <f>SUM(D39:D48)</f>
        <v>3445471</v>
      </c>
      <c r="E38" s="85">
        <f t="shared" ref="E38:O38" si="11">SUM(E39:E48)</f>
        <v>705471</v>
      </c>
      <c r="F38" s="85">
        <f t="shared" si="11"/>
        <v>761441</v>
      </c>
      <c r="G38" s="85">
        <f t="shared" si="11"/>
        <v>503291</v>
      </c>
      <c r="H38" s="85">
        <f t="shared" si="11"/>
        <v>494428</v>
      </c>
      <c r="I38" s="85">
        <f t="shared" si="11"/>
        <v>502172</v>
      </c>
      <c r="J38" s="85">
        <f t="shared" si="11"/>
        <v>524209</v>
      </c>
      <c r="K38" s="85">
        <f t="shared" si="11"/>
        <v>529303</v>
      </c>
      <c r="L38" s="85">
        <f t="shared" si="11"/>
        <v>544914</v>
      </c>
      <c r="M38" s="85">
        <f t="shared" si="11"/>
        <v>373250</v>
      </c>
      <c r="N38" s="85">
        <f t="shared" si="11"/>
        <v>355709</v>
      </c>
      <c r="O38" s="85">
        <f t="shared" si="11"/>
        <v>6007403</v>
      </c>
      <c r="P38" s="33"/>
      <c r="Q38" s="33"/>
      <c r="R38" s="33"/>
      <c r="S38" s="71"/>
      <c r="T38" s="71"/>
      <c r="U38" s="67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44"/>
      <c r="AL38" s="44"/>
    </row>
    <row r="39" spans="1:38" x14ac:dyDescent="0.25">
      <c r="A39" s="77" t="s">
        <v>48</v>
      </c>
      <c r="B39" s="77" t="s">
        <v>59</v>
      </c>
      <c r="C39" s="105">
        <v>110342</v>
      </c>
      <c r="D39" s="88">
        <v>87266</v>
      </c>
      <c r="E39" s="88">
        <v>56829</v>
      </c>
      <c r="F39" s="88">
        <v>67918</v>
      </c>
      <c r="G39" s="88">
        <v>18766</v>
      </c>
      <c r="H39" s="88">
        <v>19878</v>
      </c>
      <c r="I39" s="88">
        <v>22749</v>
      </c>
      <c r="J39" s="88">
        <v>22441</v>
      </c>
      <c r="K39" s="88">
        <v>35435</v>
      </c>
      <c r="L39" s="88">
        <v>44511</v>
      </c>
      <c r="M39" s="88">
        <v>15416</v>
      </c>
      <c r="N39" s="88">
        <v>13015</v>
      </c>
      <c r="O39" s="88">
        <f t="shared" ref="O39:O49" si="12">C39+E39+G39+I39+K39+M39</f>
        <v>259537</v>
      </c>
      <c r="P39" s="16"/>
      <c r="Q39" s="16"/>
      <c r="R39" s="16"/>
      <c r="S39" s="55"/>
      <c r="T39" s="55"/>
      <c r="U39" s="5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8" x14ac:dyDescent="0.25">
      <c r="A40" s="77" t="s">
        <v>49</v>
      </c>
      <c r="B40" s="77" t="s">
        <v>60</v>
      </c>
      <c r="C40" s="105">
        <v>50165</v>
      </c>
      <c r="D40" s="88">
        <v>50165</v>
      </c>
      <c r="E40" s="88">
        <v>33224</v>
      </c>
      <c r="F40" s="88">
        <v>33075</v>
      </c>
      <c r="G40" s="88">
        <v>5510</v>
      </c>
      <c r="H40" s="88">
        <v>6706</v>
      </c>
      <c r="I40" s="88">
        <v>14918</v>
      </c>
      <c r="J40" s="88">
        <v>17219</v>
      </c>
      <c r="K40" s="88"/>
      <c r="L40" s="88"/>
      <c r="M40" s="88">
        <v>8234</v>
      </c>
      <c r="N40" s="88">
        <v>5579</v>
      </c>
      <c r="O40" s="88">
        <f t="shared" si="12"/>
        <v>112051</v>
      </c>
      <c r="P40" s="16"/>
      <c r="Q40" s="16"/>
      <c r="R40" s="16"/>
      <c r="S40" s="55"/>
      <c r="T40" s="55"/>
      <c r="U40" s="5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8" x14ac:dyDescent="0.25">
      <c r="A41" s="77" t="s">
        <v>50</v>
      </c>
      <c r="B41" s="77" t="s">
        <v>61</v>
      </c>
      <c r="C41" s="105">
        <v>478242</v>
      </c>
      <c r="D41" s="88">
        <v>478242</v>
      </c>
      <c r="E41" s="88">
        <v>180725</v>
      </c>
      <c r="F41" s="88">
        <v>180725</v>
      </c>
      <c r="G41" s="88">
        <v>203834</v>
      </c>
      <c r="H41" s="88">
        <v>203868</v>
      </c>
      <c r="I41" s="88">
        <v>192864</v>
      </c>
      <c r="J41" s="88">
        <v>192864</v>
      </c>
      <c r="K41" s="88">
        <v>175020</v>
      </c>
      <c r="L41" s="88">
        <v>166618</v>
      </c>
      <c r="M41" s="88">
        <v>187892</v>
      </c>
      <c r="N41" s="88">
        <v>165921</v>
      </c>
      <c r="O41" s="88">
        <f t="shared" si="12"/>
        <v>1418577</v>
      </c>
      <c r="P41" s="16"/>
      <c r="Q41" s="16"/>
      <c r="R41" s="16"/>
      <c r="S41" s="55"/>
      <c r="T41" s="55"/>
      <c r="U41" s="5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8" x14ac:dyDescent="0.25">
      <c r="A42" s="77" t="s">
        <v>51</v>
      </c>
      <c r="B42" s="77" t="s">
        <v>62</v>
      </c>
      <c r="C42" s="105">
        <v>67252</v>
      </c>
      <c r="D42" s="88">
        <v>67252</v>
      </c>
      <c r="E42" s="88">
        <v>15627</v>
      </c>
      <c r="F42" s="88">
        <v>15627</v>
      </c>
      <c r="G42" s="88">
        <v>21882</v>
      </c>
      <c r="H42" s="88">
        <v>22050</v>
      </c>
      <c r="I42" s="88">
        <v>10396</v>
      </c>
      <c r="J42" s="88">
        <v>10439</v>
      </c>
      <c r="K42" s="88">
        <v>49515</v>
      </c>
      <c r="L42" s="88">
        <v>49515</v>
      </c>
      <c r="M42" s="88">
        <v>19126</v>
      </c>
      <c r="N42" s="88">
        <v>19126</v>
      </c>
      <c r="O42" s="88">
        <f t="shared" si="12"/>
        <v>183798</v>
      </c>
      <c r="P42" s="16"/>
      <c r="Q42" s="16"/>
      <c r="R42" s="16"/>
      <c r="S42" s="55"/>
      <c r="T42" s="55"/>
      <c r="U42" s="5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 spans="1:38" x14ac:dyDescent="0.25">
      <c r="A43" s="77" t="s">
        <v>52</v>
      </c>
      <c r="B43" s="77" t="s">
        <v>63</v>
      </c>
      <c r="C43" s="105">
        <v>290329</v>
      </c>
      <c r="D43" s="88">
        <v>167377</v>
      </c>
      <c r="E43" s="88">
        <v>152504</v>
      </c>
      <c r="F43" s="88">
        <v>198055</v>
      </c>
      <c r="G43" s="88">
        <v>49710</v>
      </c>
      <c r="H43" s="88">
        <v>55785</v>
      </c>
      <c r="I43" s="88">
        <v>82694</v>
      </c>
      <c r="J43" s="88">
        <v>102262</v>
      </c>
      <c r="K43" s="88">
        <v>63123</v>
      </c>
      <c r="L43" s="88">
        <v>84756</v>
      </c>
      <c r="M43" s="88">
        <v>45662</v>
      </c>
      <c r="N43" s="88">
        <v>61557</v>
      </c>
      <c r="O43" s="88">
        <f t="shared" si="12"/>
        <v>684022</v>
      </c>
      <c r="P43" s="16"/>
      <c r="Q43" s="16"/>
      <c r="R43" s="16"/>
      <c r="S43" s="55"/>
      <c r="T43" s="55"/>
      <c r="U43" s="5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30"/>
      <c r="AK43" s="41"/>
      <c r="AL43" s="41"/>
    </row>
    <row r="44" spans="1:38" x14ac:dyDescent="0.25">
      <c r="A44" s="77" t="s">
        <v>53</v>
      </c>
      <c r="B44" s="77" t="s">
        <v>64</v>
      </c>
      <c r="C44" s="105">
        <v>38435</v>
      </c>
      <c r="D44" s="88">
        <v>183680</v>
      </c>
      <c r="E44" s="88">
        <v>4581</v>
      </c>
      <c r="F44" s="88">
        <v>4964</v>
      </c>
      <c r="G44" s="88">
        <v>17877</v>
      </c>
      <c r="H44" s="88">
        <v>17877</v>
      </c>
      <c r="I44" s="88">
        <v>2485</v>
      </c>
      <c r="J44" s="88">
        <v>2603</v>
      </c>
      <c r="K44" s="88">
        <v>5793</v>
      </c>
      <c r="L44" s="88">
        <v>5793</v>
      </c>
      <c r="M44" s="88">
        <v>6062</v>
      </c>
      <c r="N44" s="88">
        <v>3062</v>
      </c>
      <c r="O44" s="88">
        <f t="shared" si="12"/>
        <v>75233</v>
      </c>
      <c r="P44" s="16"/>
      <c r="Q44" s="16"/>
      <c r="R44" s="16"/>
      <c r="S44" s="55"/>
      <c r="T44" s="55"/>
      <c r="U44" s="5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8" x14ac:dyDescent="0.25">
      <c r="A45" s="77" t="s">
        <v>54</v>
      </c>
      <c r="B45" s="77" t="s">
        <v>65</v>
      </c>
      <c r="C45" s="105"/>
      <c r="D45" s="88"/>
      <c r="E45" s="88"/>
      <c r="F45" s="88"/>
      <c r="G45" s="88"/>
      <c r="H45" s="88"/>
      <c r="I45" s="88">
        <v>940</v>
      </c>
      <c r="J45" s="88">
        <v>940</v>
      </c>
      <c r="K45" s="88"/>
      <c r="L45" s="88"/>
      <c r="M45" s="88">
        <v>535</v>
      </c>
      <c r="N45" s="88">
        <v>535</v>
      </c>
      <c r="O45" s="88">
        <f t="shared" si="12"/>
        <v>1475</v>
      </c>
      <c r="P45" s="16"/>
      <c r="Q45" s="16"/>
      <c r="R45" s="16"/>
      <c r="S45" s="55"/>
      <c r="T45" s="55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8" x14ac:dyDescent="0.25">
      <c r="A46" s="77" t="s">
        <v>55</v>
      </c>
      <c r="B46" s="77" t="s">
        <v>66</v>
      </c>
      <c r="C46" s="105">
        <v>1050414</v>
      </c>
      <c r="D46" s="88">
        <v>1050414</v>
      </c>
      <c r="E46" s="88">
        <v>14863</v>
      </c>
      <c r="F46" s="88">
        <v>12394</v>
      </c>
      <c r="G46" s="88">
        <v>10008</v>
      </c>
      <c r="H46" s="88">
        <v>10407</v>
      </c>
      <c r="I46" s="88">
        <v>9999</v>
      </c>
      <c r="J46" s="88">
        <v>9934</v>
      </c>
      <c r="K46" s="88">
        <v>43759</v>
      </c>
      <c r="L46" s="88">
        <v>43622</v>
      </c>
      <c r="M46" s="88">
        <v>15702</v>
      </c>
      <c r="N46" s="88">
        <v>15378</v>
      </c>
      <c r="O46" s="88">
        <f t="shared" si="12"/>
        <v>1144745</v>
      </c>
      <c r="P46" s="16"/>
      <c r="Q46" s="16"/>
      <c r="R46" s="16"/>
      <c r="S46" s="55"/>
      <c r="T46" s="55"/>
      <c r="U46" s="5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8" x14ac:dyDescent="0.25">
      <c r="A47" s="77" t="s">
        <v>56</v>
      </c>
      <c r="B47" s="77" t="s">
        <v>67</v>
      </c>
      <c r="C47" s="105">
        <v>382342</v>
      </c>
      <c r="D47" s="88">
        <v>434680</v>
      </c>
      <c r="E47" s="88">
        <v>156909</v>
      </c>
      <c r="F47" s="88">
        <v>157018</v>
      </c>
      <c r="G47" s="88">
        <v>78844</v>
      </c>
      <c r="H47" s="88">
        <v>60997</v>
      </c>
      <c r="I47" s="88">
        <v>135781</v>
      </c>
      <c r="J47" s="88">
        <v>136161</v>
      </c>
      <c r="K47" s="88">
        <v>83827</v>
      </c>
      <c r="L47" s="88">
        <v>77268</v>
      </c>
      <c r="M47" s="88">
        <v>49156</v>
      </c>
      <c r="N47" s="88">
        <v>53904</v>
      </c>
      <c r="O47" s="88">
        <f t="shared" si="12"/>
        <v>886859</v>
      </c>
      <c r="P47" s="16"/>
      <c r="Q47" s="16"/>
      <c r="R47" s="16"/>
      <c r="S47" s="55"/>
      <c r="T47" s="55"/>
      <c r="U47" s="5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8" x14ac:dyDescent="0.25">
      <c r="A48" s="77" t="s">
        <v>57</v>
      </c>
      <c r="B48" s="77" t="s">
        <v>68</v>
      </c>
      <c r="C48" s="105">
        <v>926395</v>
      </c>
      <c r="D48" s="88">
        <v>926395</v>
      </c>
      <c r="E48" s="88">
        <v>90209</v>
      </c>
      <c r="F48" s="88">
        <v>91665</v>
      </c>
      <c r="G48" s="88">
        <v>96860</v>
      </c>
      <c r="H48" s="88">
        <v>96860</v>
      </c>
      <c r="I48" s="88">
        <v>29346</v>
      </c>
      <c r="J48" s="88">
        <v>29346</v>
      </c>
      <c r="K48" s="88">
        <v>72831</v>
      </c>
      <c r="L48" s="88">
        <v>72831</v>
      </c>
      <c r="M48" s="88">
        <v>25465</v>
      </c>
      <c r="N48" s="88">
        <v>17632</v>
      </c>
      <c r="O48" s="88">
        <f t="shared" si="12"/>
        <v>1241106</v>
      </c>
      <c r="P48" s="16"/>
      <c r="Q48" s="16"/>
      <c r="R48" s="16"/>
      <c r="S48" s="55"/>
      <c r="T48" s="55"/>
      <c r="U48" s="5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30"/>
      <c r="AK48" s="41"/>
      <c r="AL48" s="41"/>
    </row>
    <row r="49" spans="1:38" s="24" customFormat="1" x14ac:dyDescent="0.25">
      <c r="A49" s="12" t="s">
        <v>138</v>
      </c>
      <c r="B49" s="12">
        <v>20.02</v>
      </c>
      <c r="C49" s="85">
        <v>137567</v>
      </c>
      <c r="D49" s="85">
        <v>137567</v>
      </c>
      <c r="E49" s="85">
        <v>273929</v>
      </c>
      <c r="F49" s="85">
        <v>273929</v>
      </c>
      <c r="G49" s="85"/>
      <c r="H49" s="85"/>
      <c r="I49" s="85">
        <v>116111</v>
      </c>
      <c r="J49" s="85">
        <v>116111</v>
      </c>
      <c r="K49" s="85">
        <v>109075</v>
      </c>
      <c r="L49" s="85">
        <v>109075</v>
      </c>
      <c r="M49" s="85">
        <v>16378</v>
      </c>
      <c r="N49" s="85">
        <v>16378</v>
      </c>
      <c r="O49" s="85">
        <f t="shared" si="12"/>
        <v>653060</v>
      </c>
      <c r="P49" s="34"/>
      <c r="Q49" s="34"/>
      <c r="R49" s="34"/>
      <c r="S49" s="59"/>
      <c r="T49" s="55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45"/>
      <c r="AL49" s="45"/>
    </row>
    <row r="50" spans="1:38" s="9" customFormat="1" x14ac:dyDescent="0.25">
      <c r="A50" s="12" t="s">
        <v>69</v>
      </c>
      <c r="B50" s="12">
        <v>20.04</v>
      </c>
      <c r="C50" s="85">
        <f t="shared" ref="C50:O50" si="13">C51</f>
        <v>2628</v>
      </c>
      <c r="D50" s="85">
        <f t="shared" si="13"/>
        <v>2628</v>
      </c>
      <c r="E50" s="85">
        <f t="shared" si="13"/>
        <v>7985</v>
      </c>
      <c r="F50" s="85">
        <f t="shared" si="13"/>
        <v>7985</v>
      </c>
      <c r="G50" s="85">
        <f t="shared" si="13"/>
        <v>4177</v>
      </c>
      <c r="H50" s="85">
        <f t="shared" si="13"/>
        <v>4177</v>
      </c>
      <c r="I50" s="85">
        <f t="shared" si="13"/>
        <v>0</v>
      </c>
      <c r="J50" s="85">
        <f t="shared" si="13"/>
        <v>0</v>
      </c>
      <c r="K50" s="85">
        <f t="shared" si="13"/>
        <v>5741</v>
      </c>
      <c r="L50" s="85">
        <f t="shared" si="13"/>
        <v>5741</v>
      </c>
      <c r="M50" s="85">
        <f t="shared" si="13"/>
        <v>3933</v>
      </c>
      <c r="N50" s="85">
        <f t="shared" si="13"/>
        <v>2598</v>
      </c>
      <c r="O50" s="85">
        <f t="shared" si="13"/>
        <v>24464</v>
      </c>
      <c r="P50" s="35"/>
      <c r="Q50" s="35"/>
      <c r="R50" s="35"/>
      <c r="S50" s="71"/>
      <c r="T50" s="68"/>
      <c r="U50" s="68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28"/>
      <c r="AK50" s="39"/>
      <c r="AL50" s="39"/>
    </row>
    <row r="51" spans="1:38" x14ac:dyDescent="0.25">
      <c r="A51" s="77" t="s">
        <v>70</v>
      </c>
      <c r="B51" s="77" t="s">
        <v>71</v>
      </c>
      <c r="C51" s="88">
        <v>2628</v>
      </c>
      <c r="D51" s="88">
        <v>2628</v>
      </c>
      <c r="E51" s="88">
        <v>7985</v>
      </c>
      <c r="F51" s="88">
        <v>7985</v>
      </c>
      <c r="G51" s="88">
        <v>4177</v>
      </c>
      <c r="H51" s="88">
        <v>4177</v>
      </c>
      <c r="I51" s="88"/>
      <c r="J51" s="88"/>
      <c r="K51" s="88">
        <v>5741</v>
      </c>
      <c r="L51" s="88">
        <v>5741</v>
      </c>
      <c r="M51" s="88">
        <v>3933</v>
      </c>
      <c r="N51" s="88">
        <v>2598</v>
      </c>
      <c r="O51" s="88">
        <f>C51+E51+G51+I51+K51+M51</f>
        <v>24464</v>
      </c>
      <c r="P51" s="16"/>
      <c r="Q51" s="16"/>
      <c r="R51" s="16"/>
      <c r="S51" s="16"/>
      <c r="T51" s="69"/>
      <c r="U51" s="5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8" s="8" customFormat="1" x14ac:dyDescent="0.25">
      <c r="A52" s="12" t="s">
        <v>72</v>
      </c>
      <c r="B52" s="12">
        <v>20.05</v>
      </c>
      <c r="C52" s="85">
        <f>SUM(C53:C55)</f>
        <v>109345</v>
      </c>
      <c r="D52" s="85">
        <f t="shared" ref="D52:N52" si="14">SUM(D53:D55)</f>
        <v>76501</v>
      </c>
      <c r="E52" s="85">
        <f t="shared" si="14"/>
        <v>87544</v>
      </c>
      <c r="F52" s="85">
        <f t="shared" si="14"/>
        <v>46769</v>
      </c>
      <c r="G52" s="85">
        <f>SUM(G53:G55)</f>
        <v>54469</v>
      </c>
      <c r="H52" s="85">
        <f>SUM(H53:H55)</f>
        <v>10391</v>
      </c>
      <c r="I52" s="85">
        <f t="shared" si="14"/>
        <v>50308</v>
      </c>
      <c r="J52" s="85">
        <f t="shared" si="14"/>
        <v>29758</v>
      </c>
      <c r="K52" s="85">
        <f>SUM(K53:K55)</f>
        <v>60999</v>
      </c>
      <c r="L52" s="85">
        <f>SUM(L53:L55)</f>
        <v>17604</v>
      </c>
      <c r="M52" s="85">
        <f t="shared" si="14"/>
        <v>25671</v>
      </c>
      <c r="N52" s="85">
        <f t="shared" si="14"/>
        <v>74399</v>
      </c>
      <c r="O52" s="85">
        <f>SUM(O53:O55)</f>
        <v>388336</v>
      </c>
      <c r="P52" s="33"/>
      <c r="Q52" s="33"/>
      <c r="R52" s="33"/>
      <c r="S52" s="59"/>
      <c r="T52" s="59"/>
      <c r="U52" s="67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4"/>
      <c r="AL52" s="44"/>
    </row>
    <row r="53" spans="1:38" x14ac:dyDescent="0.25">
      <c r="A53" s="77" t="s">
        <v>73</v>
      </c>
      <c r="B53" s="77" t="s">
        <v>76</v>
      </c>
      <c r="C53" s="88">
        <v>18643</v>
      </c>
      <c r="D53" s="88">
        <v>43553</v>
      </c>
      <c r="E53" s="88"/>
      <c r="F53" s="88"/>
      <c r="G53" s="88"/>
      <c r="H53" s="88">
        <v>1831</v>
      </c>
      <c r="I53" s="88"/>
      <c r="J53" s="88"/>
      <c r="K53" s="88"/>
      <c r="L53" s="88"/>
      <c r="M53" s="88"/>
      <c r="N53" s="88">
        <v>48907</v>
      </c>
      <c r="O53" s="88">
        <f t="shared" ref="O53:O55" si="15">C53+E53+G53+I53+K53+M53</f>
        <v>18643</v>
      </c>
      <c r="P53" s="16"/>
      <c r="Q53" s="16"/>
      <c r="R53" s="16"/>
      <c r="S53" s="78"/>
      <c r="T53" s="55"/>
      <c r="U53" s="5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30"/>
      <c r="AK53" s="41"/>
      <c r="AL53" s="41"/>
    </row>
    <row r="54" spans="1:38" x14ac:dyDescent="0.25">
      <c r="A54" s="77" t="s">
        <v>74</v>
      </c>
      <c r="B54" s="77" t="s">
        <v>77</v>
      </c>
      <c r="C54" s="88"/>
      <c r="D54" s="88"/>
      <c r="E54" s="88"/>
      <c r="F54" s="88"/>
      <c r="G54" s="88"/>
      <c r="H54" s="88">
        <v>358</v>
      </c>
      <c r="I54" s="88"/>
      <c r="J54" s="88"/>
      <c r="K54" s="88"/>
      <c r="L54" s="88"/>
      <c r="M54" s="88">
        <v>525</v>
      </c>
      <c r="N54" s="88">
        <v>424</v>
      </c>
      <c r="O54" s="88">
        <f t="shared" si="15"/>
        <v>525</v>
      </c>
      <c r="P54" s="16"/>
      <c r="Q54" s="16"/>
      <c r="R54" s="16"/>
      <c r="S54" s="16"/>
      <c r="T54" s="55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8" x14ac:dyDescent="0.25">
      <c r="A55" s="77" t="s">
        <v>75</v>
      </c>
      <c r="B55" s="77" t="s">
        <v>105</v>
      </c>
      <c r="C55" s="88">
        <v>90702</v>
      </c>
      <c r="D55" s="88">
        <v>32948</v>
      </c>
      <c r="E55" s="88">
        <v>87544</v>
      </c>
      <c r="F55" s="88">
        <v>46769</v>
      </c>
      <c r="G55" s="88">
        <v>54469</v>
      </c>
      <c r="H55" s="88">
        <v>8202</v>
      </c>
      <c r="I55" s="88">
        <v>50308</v>
      </c>
      <c r="J55" s="94">
        <v>29758</v>
      </c>
      <c r="K55" s="88">
        <v>60999</v>
      </c>
      <c r="L55" s="88">
        <v>17604</v>
      </c>
      <c r="M55" s="88">
        <v>25146</v>
      </c>
      <c r="N55" s="88">
        <v>25068</v>
      </c>
      <c r="O55" s="88">
        <f t="shared" si="15"/>
        <v>369168</v>
      </c>
      <c r="P55" s="16"/>
      <c r="Q55" s="16"/>
      <c r="R55" s="16"/>
      <c r="S55" s="78"/>
      <c r="T55" s="55"/>
      <c r="U55" s="5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8" s="9" customFormat="1" x14ac:dyDescent="0.25">
      <c r="A56" s="12" t="s">
        <v>78</v>
      </c>
      <c r="B56" s="12">
        <v>20.059999999999999</v>
      </c>
      <c r="C56" s="85">
        <f>SUM(C57+C58)</f>
        <v>194971</v>
      </c>
      <c r="D56" s="85">
        <f t="shared" ref="D56:N56" si="16">SUM(D57+D58)</f>
        <v>194937</v>
      </c>
      <c r="E56" s="85">
        <f t="shared" si="16"/>
        <v>16377</v>
      </c>
      <c r="F56" s="85">
        <f t="shared" si="16"/>
        <v>16377</v>
      </c>
      <c r="G56" s="85">
        <f>SUM(G57+G58)</f>
        <v>40497</v>
      </c>
      <c r="H56" s="85">
        <f>SUM(H57+H58)</f>
        <v>40497</v>
      </c>
      <c r="I56" s="85">
        <f t="shared" si="16"/>
        <v>14526</v>
      </c>
      <c r="J56" s="85">
        <f t="shared" si="16"/>
        <v>14526</v>
      </c>
      <c r="K56" s="85">
        <f>SUM(K57+K58)</f>
        <v>43123</v>
      </c>
      <c r="L56" s="85">
        <f>SUM(L57+L58)</f>
        <v>43123</v>
      </c>
      <c r="M56" s="85">
        <f t="shared" si="16"/>
        <v>45778</v>
      </c>
      <c r="N56" s="85">
        <f t="shared" si="16"/>
        <v>45778</v>
      </c>
      <c r="O56" s="85">
        <f>SUM(O57+O58)</f>
        <v>355272</v>
      </c>
      <c r="P56" s="35"/>
      <c r="Q56" s="35"/>
      <c r="R56" s="35"/>
      <c r="S56" s="71"/>
      <c r="T56" s="71"/>
      <c r="U56" s="68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16"/>
      <c r="AK56" s="13"/>
      <c r="AL56" s="13"/>
    </row>
    <row r="57" spans="1:38" x14ac:dyDescent="0.25">
      <c r="A57" s="77" t="s">
        <v>79</v>
      </c>
      <c r="B57" s="77" t="s">
        <v>81</v>
      </c>
      <c r="C57" s="88">
        <v>56516</v>
      </c>
      <c r="D57" s="88">
        <v>56482</v>
      </c>
      <c r="E57" s="88">
        <v>16377</v>
      </c>
      <c r="F57" s="88">
        <v>16377</v>
      </c>
      <c r="G57" s="88">
        <v>40327</v>
      </c>
      <c r="H57" s="88">
        <v>40327</v>
      </c>
      <c r="I57" s="88">
        <v>14526</v>
      </c>
      <c r="J57" s="88">
        <v>14526</v>
      </c>
      <c r="K57" s="88">
        <v>41914</v>
      </c>
      <c r="L57" s="88">
        <v>41914</v>
      </c>
      <c r="M57" s="88">
        <v>45778</v>
      </c>
      <c r="N57" s="88">
        <v>45778</v>
      </c>
      <c r="O57" s="88">
        <f t="shared" ref="O57:O63" si="17">C57+E57+G57+I57+K57+M57</f>
        <v>215438</v>
      </c>
      <c r="P57" s="16"/>
      <c r="Q57" s="16"/>
      <c r="R57" s="16"/>
      <c r="S57" s="78"/>
      <c r="T57" s="55"/>
      <c r="U57" s="5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8" x14ac:dyDescent="0.25">
      <c r="A58" s="77" t="s">
        <v>80</v>
      </c>
      <c r="B58" s="77" t="s">
        <v>82</v>
      </c>
      <c r="C58" s="88">
        <v>138455</v>
      </c>
      <c r="D58" s="88">
        <v>138455</v>
      </c>
      <c r="E58" s="88"/>
      <c r="F58" s="88"/>
      <c r="G58" s="88">
        <v>170</v>
      </c>
      <c r="H58" s="88">
        <v>170</v>
      </c>
      <c r="I58" s="88"/>
      <c r="J58" s="88"/>
      <c r="K58" s="88">
        <v>1209</v>
      </c>
      <c r="L58" s="88">
        <v>1209</v>
      </c>
      <c r="M58" s="88"/>
      <c r="N58" s="88"/>
      <c r="O58" s="88">
        <f t="shared" si="17"/>
        <v>139834</v>
      </c>
      <c r="P58" s="16"/>
      <c r="Q58" s="16"/>
      <c r="R58" s="16"/>
      <c r="S58" s="78"/>
      <c r="T58" s="55"/>
      <c r="U58" s="5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8" s="22" customFormat="1" x14ac:dyDescent="0.25">
      <c r="A59" s="12" t="s">
        <v>83</v>
      </c>
      <c r="B59" s="12">
        <v>20.11</v>
      </c>
      <c r="C59" s="85">
        <v>18025</v>
      </c>
      <c r="D59" s="85">
        <v>18025</v>
      </c>
      <c r="E59" s="85"/>
      <c r="F59" s="85"/>
      <c r="G59" s="85">
        <v>635</v>
      </c>
      <c r="H59" s="85">
        <v>635</v>
      </c>
      <c r="I59" s="85">
        <v>3066</v>
      </c>
      <c r="J59" s="85">
        <v>3066</v>
      </c>
      <c r="K59" s="85">
        <v>5398</v>
      </c>
      <c r="L59" s="85">
        <v>5398</v>
      </c>
      <c r="M59" s="85">
        <v>875</v>
      </c>
      <c r="N59" s="85">
        <v>875</v>
      </c>
      <c r="O59" s="85">
        <f t="shared" si="17"/>
        <v>27999</v>
      </c>
      <c r="P59" s="32"/>
      <c r="Q59" s="32"/>
      <c r="R59" s="32"/>
      <c r="S59" s="78"/>
      <c r="T59" s="55"/>
      <c r="U59" s="55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43"/>
      <c r="AL59" s="43"/>
    </row>
    <row r="60" spans="1:38" s="22" customFormat="1" x14ac:dyDescent="0.25">
      <c r="A60" s="12" t="s">
        <v>142</v>
      </c>
      <c r="B60" s="12">
        <v>20.12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>
        <f>C60+E60+G60+I60+K60+M60</f>
        <v>0</v>
      </c>
      <c r="P60" s="32"/>
      <c r="Q60" s="32"/>
      <c r="R60" s="32"/>
      <c r="S60" s="78"/>
      <c r="T60" s="55"/>
      <c r="U60" s="55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43"/>
      <c r="AL60" s="43"/>
    </row>
    <row r="61" spans="1:38" s="22" customFormat="1" x14ac:dyDescent="0.25">
      <c r="A61" s="12" t="s">
        <v>84</v>
      </c>
      <c r="B61" s="12">
        <v>20.13</v>
      </c>
      <c r="C61" s="85">
        <v>101233</v>
      </c>
      <c r="D61" s="85">
        <v>101233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>
        <f t="shared" si="17"/>
        <v>101233</v>
      </c>
      <c r="P61" s="32"/>
      <c r="Q61" s="32"/>
      <c r="R61" s="32"/>
      <c r="S61" s="78"/>
      <c r="T61" s="55"/>
      <c r="U61" s="55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43"/>
      <c r="AL61" s="43"/>
    </row>
    <row r="62" spans="1:38" s="22" customFormat="1" x14ac:dyDescent="0.25">
      <c r="A62" s="12" t="s">
        <v>85</v>
      </c>
      <c r="B62" s="12">
        <v>20.14</v>
      </c>
      <c r="C62" s="85">
        <v>86480</v>
      </c>
      <c r="D62" s="85">
        <v>86480</v>
      </c>
      <c r="E62" s="85">
        <v>64877</v>
      </c>
      <c r="F62" s="85">
        <v>64877</v>
      </c>
      <c r="G62" s="85">
        <v>50778</v>
      </c>
      <c r="H62" s="85">
        <v>50778</v>
      </c>
      <c r="I62" s="85">
        <v>19797</v>
      </c>
      <c r="J62" s="85">
        <v>19797</v>
      </c>
      <c r="K62" s="85">
        <v>32566</v>
      </c>
      <c r="L62" s="85">
        <v>32566</v>
      </c>
      <c r="M62" s="85">
        <v>21753</v>
      </c>
      <c r="N62" s="85">
        <v>21753</v>
      </c>
      <c r="O62" s="85">
        <f t="shared" si="17"/>
        <v>276251</v>
      </c>
      <c r="P62" s="32"/>
      <c r="Q62" s="32"/>
      <c r="R62" s="32"/>
      <c r="S62" s="78"/>
      <c r="T62" s="55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43"/>
      <c r="AL62" s="43"/>
    </row>
    <row r="63" spans="1:38" s="22" customFormat="1" x14ac:dyDescent="0.25">
      <c r="A63" s="12" t="s">
        <v>132</v>
      </c>
      <c r="B63" s="12">
        <v>20.25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>
        <f t="shared" si="17"/>
        <v>0</v>
      </c>
      <c r="P63" s="32"/>
      <c r="Q63" s="32"/>
      <c r="R63" s="32"/>
      <c r="S63" s="32"/>
      <c r="T63" s="55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43"/>
      <c r="AL63" s="43"/>
    </row>
    <row r="64" spans="1:38" s="22" customFormat="1" x14ac:dyDescent="0.25">
      <c r="A64" s="12" t="s">
        <v>86</v>
      </c>
      <c r="B64" s="76" t="s">
        <v>91</v>
      </c>
      <c r="C64" s="85">
        <f t="shared" ref="C64:O64" si="18">SUM(C65:C68)</f>
        <v>1003527</v>
      </c>
      <c r="D64" s="85">
        <f t="shared" si="18"/>
        <v>899209</v>
      </c>
      <c r="E64" s="85">
        <f t="shared" si="18"/>
        <v>118619</v>
      </c>
      <c r="F64" s="85">
        <f t="shared" si="18"/>
        <v>131758</v>
      </c>
      <c r="G64" s="85">
        <f t="shared" si="18"/>
        <v>78751</v>
      </c>
      <c r="H64" s="85">
        <f t="shared" si="18"/>
        <v>147536</v>
      </c>
      <c r="I64" s="85">
        <f t="shared" si="18"/>
        <v>129255</v>
      </c>
      <c r="J64" s="85">
        <f t="shared" si="18"/>
        <v>142766</v>
      </c>
      <c r="K64" s="85">
        <f t="shared" si="18"/>
        <v>82453</v>
      </c>
      <c r="L64" s="85">
        <f t="shared" si="18"/>
        <v>77875</v>
      </c>
      <c r="M64" s="85">
        <f t="shared" si="18"/>
        <v>64461</v>
      </c>
      <c r="N64" s="85">
        <f t="shared" si="18"/>
        <v>72857</v>
      </c>
      <c r="O64" s="85">
        <f t="shared" si="18"/>
        <v>1477066</v>
      </c>
      <c r="P64" s="32"/>
      <c r="Q64" s="32"/>
      <c r="R64" s="32"/>
      <c r="S64" s="71"/>
      <c r="T64" s="71"/>
      <c r="U64" s="66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43"/>
      <c r="AL64" s="43"/>
    </row>
    <row r="65" spans="1:38" x14ac:dyDescent="0.25">
      <c r="A65" s="77" t="s">
        <v>87</v>
      </c>
      <c r="B65" s="77" t="s">
        <v>92</v>
      </c>
      <c r="C65" s="88">
        <v>23361</v>
      </c>
      <c r="D65" s="88">
        <v>23361</v>
      </c>
      <c r="E65" s="88"/>
      <c r="F65" s="88"/>
      <c r="G65" s="88">
        <v>950</v>
      </c>
      <c r="H65" s="88">
        <v>950</v>
      </c>
      <c r="I65" s="88"/>
      <c r="J65" s="88"/>
      <c r="K65" s="88">
        <v>3334</v>
      </c>
      <c r="L65" s="88">
        <v>3334</v>
      </c>
      <c r="M65" s="88"/>
      <c r="N65" s="88"/>
      <c r="O65" s="88">
        <f t="shared" ref="O65:O68" si="19">C65+E65+G65+I65+K65+M65</f>
        <v>27645</v>
      </c>
      <c r="P65" s="16"/>
      <c r="Q65" s="16"/>
      <c r="R65" s="16"/>
      <c r="S65" s="78"/>
      <c r="T65" s="55"/>
      <c r="U65" s="5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30"/>
      <c r="AK65" s="41"/>
      <c r="AL65" s="41"/>
    </row>
    <row r="66" spans="1:38" x14ac:dyDescent="0.25">
      <c r="A66" s="77" t="s">
        <v>88</v>
      </c>
      <c r="B66" s="77" t="s">
        <v>93</v>
      </c>
      <c r="C66" s="88">
        <v>245359</v>
      </c>
      <c r="D66" s="88">
        <v>245359</v>
      </c>
      <c r="E66" s="88">
        <v>2282</v>
      </c>
      <c r="F66" s="88">
        <v>2282</v>
      </c>
      <c r="G66" s="88">
        <v>141</v>
      </c>
      <c r="H66" s="88">
        <v>141</v>
      </c>
      <c r="I66" s="88"/>
      <c r="J66" s="88"/>
      <c r="K66" s="88">
        <v>776</v>
      </c>
      <c r="L66" s="88">
        <v>776</v>
      </c>
      <c r="M66" s="88">
        <v>1050</v>
      </c>
      <c r="N66" s="93">
        <v>1050</v>
      </c>
      <c r="O66" s="88">
        <f t="shared" si="19"/>
        <v>249608</v>
      </c>
      <c r="P66" s="16"/>
      <c r="Q66" s="16"/>
      <c r="R66" s="16"/>
      <c r="S66" s="78"/>
      <c r="T66" s="55"/>
      <c r="U66" s="5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35"/>
      <c r="AK66" s="41"/>
      <c r="AL66" s="41"/>
    </row>
    <row r="67" spans="1:38" x14ac:dyDescent="0.25">
      <c r="A67" s="77" t="s">
        <v>89</v>
      </c>
      <c r="B67" s="77" t="s">
        <v>94</v>
      </c>
      <c r="C67" s="88"/>
      <c r="D67" s="88"/>
      <c r="E67" s="88">
        <v>39350</v>
      </c>
      <c r="F67" s="88">
        <v>39350</v>
      </c>
      <c r="G67" s="88">
        <v>11045</v>
      </c>
      <c r="H67" s="88">
        <v>11045</v>
      </c>
      <c r="I67" s="88">
        <v>99969</v>
      </c>
      <c r="J67" s="88">
        <v>99969</v>
      </c>
      <c r="K67" s="88">
        <v>7144</v>
      </c>
      <c r="L67" s="88">
        <v>7144</v>
      </c>
      <c r="M67" s="88">
        <v>38658</v>
      </c>
      <c r="N67" s="93">
        <v>38658</v>
      </c>
      <c r="O67" s="88">
        <f t="shared" si="19"/>
        <v>196166</v>
      </c>
      <c r="P67" s="16"/>
      <c r="Q67" s="16"/>
      <c r="R67" s="16"/>
      <c r="S67" s="78"/>
      <c r="T67" s="55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 spans="1:38" x14ac:dyDescent="0.25">
      <c r="A68" s="77" t="s">
        <v>90</v>
      </c>
      <c r="B68" s="77" t="s">
        <v>95</v>
      </c>
      <c r="C68" s="88">
        <v>734807</v>
      </c>
      <c r="D68" s="88">
        <v>630489</v>
      </c>
      <c r="E68" s="88">
        <v>76987</v>
      </c>
      <c r="F68" s="88">
        <v>90126</v>
      </c>
      <c r="G68" s="88">
        <v>66615</v>
      </c>
      <c r="H68" s="88">
        <v>135400</v>
      </c>
      <c r="I68" s="88">
        <v>29286</v>
      </c>
      <c r="J68" s="88">
        <v>42797</v>
      </c>
      <c r="K68" s="88">
        <v>71199</v>
      </c>
      <c r="L68" s="88">
        <v>66621</v>
      </c>
      <c r="M68" s="88">
        <v>24753</v>
      </c>
      <c r="N68" s="93">
        <v>33149</v>
      </c>
      <c r="O68" s="88">
        <f t="shared" si="19"/>
        <v>1003647</v>
      </c>
      <c r="P68" s="16"/>
      <c r="Q68" s="16"/>
      <c r="R68" s="16"/>
      <c r="S68" s="78"/>
      <c r="T68" s="55"/>
      <c r="U68" s="5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pans="1:38" x14ac:dyDescent="0.25">
      <c r="A69" s="89" t="s">
        <v>143</v>
      </c>
      <c r="B69" s="86">
        <v>58</v>
      </c>
      <c r="C69" s="85">
        <f>C70+C73+C77</f>
        <v>765912</v>
      </c>
      <c r="D69" s="85">
        <f t="shared" ref="D69:O69" si="20">D70+D73+D77</f>
        <v>774345</v>
      </c>
      <c r="E69" s="85">
        <f t="shared" si="20"/>
        <v>0</v>
      </c>
      <c r="F69" s="85">
        <f t="shared" si="20"/>
        <v>0</v>
      </c>
      <c r="G69" s="85">
        <f t="shared" si="20"/>
        <v>0</v>
      </c>
      <c r="H69" s="85">
        <f t="shared" si="20"/>
        <v>0</v>
      </c>
      <c r="I69" s="85">
        <f t="shared" si="20"/>
        <v>6736</v>
      </c>
      <c r="J69" s="85">
        <f t="shared" si="20"/>
        <v>7936</v>
      </c>
      <c r="K69" s="85">
        <f t="shared" si="20"/>
        <v>3463</v>
      </c>
      <c r="L69" s="85">
        <f t="shared" si="20"/>
        <v>3749</v>
      </c>
      <c r="M69" s="85">
        <f t="shared" si="20"/>
        <v>85827</v>
      </c>
      <c r="N69" s="85">
        <f t="shared" si="20"/>
        <v>89065</v>
      </c>
      <c r="O69" s="85">
        <f t="shared" si="20"/>
        <v>861938</v>
      </c>
      <c r="P69" s="16"/>
      <c r="Q69" s="16"/>
      <c r="R69" s="16"/>
      <c r="S69" s="71"/>
      <c r="T69" s="71"/>
      <c r="U69" s="5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 spans="1:38" x14ac:dyDescent="0.25">
      <c r="A70" s="110" t="s">
        <v>151</v>
      </c>
      <c r="B70" s="109">
        <v>58.01</v>
      </c>
      <c r="C70" s="85">
        <f>C71+C72</f>
        <v>93631</v>
      </c>
      <c r="D70" s="85">
        <f t="shared" ref="D70:O70" si="21">D71+D72</f>
        <v>95887</v>
      </c>
      <c r="E70" s="85">
        <f t="shared" si="21"/>
        <v>0</v>
      </c>
      <c r="F70" s="85">
        <f t="shared" si="21"/>
        <v>0</v>
      </c>
      <c r="G70" s="85">
        <f t="shared" si="21"/>
        <v>0</v>
      </c>
      <c r="H70" s="85">
        <f t="shared" si="21"/>
        <v>0</v>
      </c>
      <c r="I70" s="85">
        <f t="shared" si="21"/>
        <v>6736</v>
      </c>
      <c r="J70" s="85">
        <f t="shared" si="21"/>
        <v>7936</v>
      </c>
      <c r="K70" s="85">
        <f t="shared" si="21"/>
        <v>3463</v>
      </c>
      <c r="L70" s="85">
        <f t="shared" si="21"/>
        <v>3749</v>
      </c>
      <c r="M70" s="85">
        <f t="shared" si="21"/>
        <v>5280</v>
      </c>
      <c r="N70" s="85">
        <f t="shared" si="21"/>
        <v>6146</v>
      </c>
      <c r="O70" s="85">
        <f t="shared" si="21"/>
        <v>109110</v>
      </c>
      <c r="P70" s="16"/>
      <c r="Q70" s="16"/>
      <c r="R70" s="16"/>
      <c r="S70" s="71"/>
      <c r="T70" s="71"/>
      <c r="U70" s="5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 spans="1:38" x14ac:dyDescent="0.25">
      <c r="A71" s="103" t="s">
        <v>152</v>
      </c>
      <c r="B71" s="106" t="s">
        <v>153</v>
      </c>
      <c r="C71" s="111">
        <v>14041</v>
      </c>
      <c r="D71" s="111">
        <v>14381</v>
      </c>
      <c r="E71" s="111"/>
      <c r="F71" s="111"/>
      <c r="G71" s="111"/>
      <c r="H71" s="111"/>
      <c r="I71" s="111">
        <v>1011</v>
      </c>
      <c r="J71" s="111">
        <v>1189</v>
      </c>
      <c r="K71" s="111">
        <v>523</v>
      </c>
      <c r="L71" s="111">
        <v>572</v>
      </c>
      <c r="M71" s="111">
        <v>775</v>
      </c>
      <c r="N71" s="111">
        <v>906</v>
      </c>
      <c r="O71" s="88">
        <f t="shared" ref="O71:O72" si="22">C71+E71+G71+I71+K71+M71</f>
        <v>16350</v>
      </c>
      <c r="P71" s="16"/>
      <c r="Q71" s="16"/>
      <c r="R71" s="16"/>
      <c r="S71" s="71"/>
      <c r="T71" s="71"/>
      <c r="U71" s="5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 spans="1:38" x14ac:dyDescent="0.25">
      <c r="A72" s="103" t="s">
        <v>154</v>
      </c>
      <c r="B72" s="106" t="s">
        <v>155</v>
      </c>
      <c r="C72" s="111">
        <v>79590</v>
      </c>
      <c r="D72" s="111">
        <v>81506</v>
      </c>
      <c r="E72" s="111"/>
      <c r="F72" s="111"/>
      <c r="G72" s="111"/>
      <c r="H72" s="111"/>
      <c r="I72" s="111">
        <v>5725</v>
      </c>
      <c r="J72" s="111">
        <v>6747</v>
      </c>
      <c r="K72" s="111">
        <v>2940</v>
      </c>
      <c r="L72" s="111">
        <v>3177</v>
      </c>
      <c r="M72" s="111">
        <v>4505</v>
      </c>
      <c r="N72" s="111">
        <v>5240</v>
      </c>
      <c r="O72" s="88">
        <f t="shared" si="22"/>
        <v>92760</v>
      </c>
      <c r="P72" s="16"/>
      <c r="Q72" s="16"/>
      <c r="R72" s="16"/>
      <c r="S72" s="71"/>
      <c r="T72" s="71"/>
      <c r="U72" s="5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 spans="1:38" x14ac:dyDescent="0.25">
      <c r="A73" s="48" t="s">
        <v>147</v>
      </c>
      <c r="B73" s="109">
        <v>58.3</v>
      </c>
      <c r="C73" s="85">
        <f>SUM(C74:C76)</f>
        <v>9081</v>
      </c>
      <c r="D73" s="85">
        <f>SUM(D74:D76)</f>
        <v>9081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5">
        <f>SUM(O74:O76)</f>
        <v>9081</v>
      </c>
      <c r="P73" s="16"/>
      <c r="Q73" s="16"/>
      <c r="R73" s="16"/>
      <c r="S73" s="59"/>
      <c r="T73" s="59"/>
      <c r="U73" s="5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8" x14ac:dyDescent="0.25">
      <c r="A74" s="103" t="s">
        <v>140</v>
      </c>
      <c r="B74" s="106" t="s">
        <v>144</v>
      </c>
      <c r="C74" s="88">
        <v>1817</v>
      </c>
      <c r="D74" s="88">
        <v>1817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>
        <f t="shared" ref="O74:O76" si="23">C74+E74+G74+I74+K74+M74</f>
        <v>1817</v>
      </c>
      <c r="P74" s="16"/>
      <c r="Q74" s="16"/>
      <c r="R74" s="16"/>
      <c r="S74" s="55"/>
      <c r="T74" s="55"/>
      <c r="U74" s="5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 spans="1:38" x14ac:dyDescent="0.25">
      <c r="A75" s="103" t="s">
        <v>141</v>
      </c>
      <c r="B75" s="106" t="s">
        <v>145</v>
      </c>
      <c r="C75" s="88">
        <v>7264</v>
      </c>
      <c r="D75" s="88">
        <v>7264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>
        <f t="shared" si="23"/>
        <v>7264</v>
      </c>
      <c r="P75" s="16"/>
      <c r="Q75" s="16"/>
      <c r="R75" s="16"/>
      <c r="S75" s="78"/>
      <c r="T75" s="55"/>
      <c r="U75" s="5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 spans="1:38" x14ac:dyDescent="0.25">
      <c r="A76" s="108" t="s">
        <v>140</v>
      </c>
      <c r="B76" s="106" t="s">
        <v>146</v>
      </c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>
        <f t="shared" si="23"/>
        <v>0</v>
      </c>
      <c r="P76" s="16"/>
      <c r="Q76" s="16"/>
      <c r="R76" s="16"/>
      <c r="S76" s="78"/>
      <c r="T76" s="55"/>
      <c r="U76" s="5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 spans="1:38" x14ac:dyDescent="0.25">
      <c r="A77" s="48" t="s">
        <v>147</v>
      </c>
      <c r="B77" s="109">
        <v>58.3</v>
      </c>
      <c r="C77" s="85">
        <f>SUM(C78:C80)</f>
        <v>663200</v>
      </c>
      <c r="D77" s="85">
        <f t="shared" ref="D77:L77" si="24">SUM(D78:D80)</f>
        <v>669377</v>
      </c>
      <c r="E77" s="85">
        <f t="shared" si="24"/>
        <v>0</v>
      </c>
      <c r="F77" s="85">
        <f t="shared" si="24"/>
        <v>0</v>
      </c>
      <c r="G77" s="85">
        <f t="shared" si="24"/>
        <v>0</v>
      </c>
      <c r="H77" s="85">
        <f t="shared" si="24"/>
        <v>0</v>
      </c>
      <c r="I77" s="85">
        <f t="shared" si="24"/>
        <v>0</v>
      </c>
      <c r="J77" s="85">
        <f t="shared" si="24"/>
        <v>0</v>
      </c>
      <c r="K77" s="85">
        <f t="shared" si="24"/>
        <v>0</v>
      </c>
      <c r="L77" s="85">
        <f t="shared" si="24"/>
        <v>0</v>
      </c>
      <c r="M77" s="85">
        <f>SUM(M78:M80)</f>
        <v>80547</v>
      </c>
      <c r="N77" s="85">
        <f>SUM(N78:N80)</f>
        <v>82919</v>
      </c>
      <c r="O77" s="85">
        <f>SUM(O78:O80)</f>
        <v>743747</v>
      </c>
      <c r="P77" s="16"/>
      <c r="Q77" s="16"/>
      <c r="R77" s="16"/>
      <c r="S77" s="59"/>
      <c r="T77" s="59"/>
      <c r="U77" s="5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 spans="1:38" x14ac:dyDescent="0.25">
      <c r="A78" s="103" t="s">
        <v>148</v>
      </c>
      <c r="B78" s="106" t="s">
        <v>144</v>
      </c>
      <c r="C78" s="88">
        <v>291409</v>
      </c>
      <c r="D78" s="88">
        <v>294508</v>
      </c>
      <c r="E78" s="88"/>
      <c r="F78" s="88"/>
      <c r="G78" s="88"/>
      <c r="H78" s="88"/>
      <c r="I78" s="88"/>
      <c r="J78" s="88"/>
      <c r="K78" s="88"/>
      <c r="L78" s="88"/>
      <c r="M78" s="88">
        <v>40272</v>
      </c>
      <c r="N78" s="88">
        <v>41458</v>
      </c>
      <c r="O78" s="88">
        <f t="shared" ref="O78:O81" si="25">C78+E78+G78+I78+K78+M78</f>
        <v>331681</v>
      </c>
      <c r="P78" s="16"/>
      <c r="Q78" s="16"/>
      <c r="R78" s="16"/>
      <c r="S78" s="78"/>
      <c r="T78" s="55"/>
      <c r="U78" s="5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 spans="1:38" x14ac:dyDescent="0.25">
      <c r="A79" s="103" t="s">
        <v>149</v>
      </c>
      <c r="B79" s="106" t="s">
        <v>145</v>
      </c>
      <c r="C79" s="88">
        <v>291421</v>
      </c>
      <c r="D79" s="88">
        <v>294499</v>
      </c>
      <c r="E79" s="88"/>
      <c r="F79" s="88"/>
      <c r="G79" s="88"/>
      <c r="H79" s="88"/>
      <c r="I79" s="88"/>
      <c r="J79" s="88"/>
      <c r="K79" s="88"/>
      <c r="L79" s="88"/>
      <c r="M79" s="88">
        <v>40275</v>
      </c>
      <c r="N79" s="88">
        <v>41461</v>
      </c>
      <c r="O79" s="88">
        <f t="shared" si="25"/>
        <v>331696</v>
      </c>
      <c r="P79" s="16"/>
      <c r="Q79" s="16"/>
      <c r="R79" s="16"/>
      <c r="S79" s="78"/>
      <c r="T79" s="55"/>
      <c r="U79" s="5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spans="1:38" x14ac:dyDescent="0.25">
      <c r="A80" s="108" t="s">
        <v>150</v>
      </c>
      <c r="B80" s="106" t="s">
        <v>146</v>
      </c>
      <c r="C80" s="88">
        <v>80370</v>
      </c>
      <c r="D80" s="88">
        <v>80370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>
        <f t="shared" si="25"/>
        <v>80370</v>
      </c>
      <c r="P80" s="16"/>
      <c r="Q80" s="16"/>
      <c r="R80" s="16"/>
      <c r="S80" s="78"/>
      <c r="T80" s="55"/>
      <c r="U80" s="5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 spans="1:38" x14ac:dyDescent="0.25">
      <c r="A81" s="12" t="s">
        <v>129</v>
      </c>
      <c r="B81" s="12">
        <v>57</v>
      </c>
      <c r="C81" s="85">
        <f>C82</f>
        <v>1086108</v>
      </c>
      <c r="D81" s="85">
        <f t="shared" ref="D81:N81" si="26">D82</f>
        <v>1086108</v>
      </c>
      <c r="E81" s="85">
        <f t="shared" si="26"/>
        <v>896742</v>
      </c>
      <c r="F81" s="85">
        <f t="shared" si="26"/>
        <v>896742</v>
      </c>
      <c r="G81" s="85">
        <f t="shared" si="26"/>
        <v>543458</v>
      </c>
      <c r="H81" s="85">
        <f t="shared" si="26"/>
        <v>544204</v>
      </c>
      <c r="I81" s="85">
        <f t="shared" si="26"/>
        <v>341675</v>
      </c>
      <c r="J81" s="85">
        <f t="shared" si="26"/>
        <v>341675</v>
      </c>
      <c r="K81" s="85">
        <f t="shared" si="26"/>
        <v>467031</v>
      </c>
      <c r="L81" s="85">
        <f t="shared" si="26"/>
        <v>467031</v>
      </c>
      <c r="M81" s="85">
        <f t="shared" si="26"/>
        <v>370636</v>
      </c>
      <c r="N81" s="85">
        <f t="shared" si="26"/>
        <v>370636</v>
      </c>
      <c r="O81" s="85">
        <f t="shared" si="25"/>
        <v>3705650</v>
      </c>
      <c r="P81" s="16"/>
      <c r="Q81" s="16"/>
      <c r="R81" s="16"/>
      <c r="S81" s="71"/>
      <c r="T81" s="71"/>
      <c r="U81" s="5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spans="1:38" x14ac:dyDescent="0.25">
      <c r="A82" s="77" t="s">
        <v>127</v>
      </c>
      <c r="B82" s="12">
        <v>57.02</v>
      </c>
      <c r="C82" s="85">
        <f>SUM(C83:C84)</f>
        <v>1086108</v>
      </c>
      <c r="D82" s="85">
        <f>SUM(D83:D84)</f>
        <v>1086108</v>
      </c>
      <c r="E82" s="85">
        <f>SUM(E83:E84)</f>
        <v>896742</v>
      </c>
      <c r="F82" s="85">
        <f t="shared" ref="F82:N82" si="27">SUM(F83:F84)</f>
        <v>896742</v>
      </c>
      <c r="G82" s="85">
        <f t="shared" si="27"/>
        <v>543458</v>
      </c>
      <c r="H82" s="85">
        <f t="shared" si="27"/>
        <v>544204</v>
      </c>
      <c r="I82" s="85">
        <f t="shared" si="27"/>
        <v>341675</v>
      </c>
      <c r="J82" s="85">
        <f t="shared" si="27"/>
        <v>341675</v>
      </c>
      <c r="K82" s="85">
        <f t="shared" si="27"/>
        <v>467031</v>
      </c>
      <c r="L82" s="85">
        <f t="shared" si="27"/>
        <v>467031</v>
      </c>
      <c r="M82" s="85">
        <f t="shared" si="27"/>
        <v>370636</v>
      </c>
      <c r="N82" s="85">
        <f t="shared" si="27"/>
        <v>370636</v>
      </c>
      <c r="O82" s="85">
        <f>SUM(O83:O84)</f>
        <v>3705650</v>
      </c>
      <c r="P82" s="16"/>
      <c r="Q82" s="16"/>
      <c r="R82" s="16"/>
      <c r="S82" s="59"/>
      <c r="T82" s="59"/>
      <c r="U82" s="5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38" x14ac:dyDescent="0.25">
      <c r="A83" s="77" t="s">
        <v>126</v>
      </c>
      <c r="B83" s="81" t="s">
        <v>128</v>
      </c>
      <c r="C83" s="88">
        <v>1084098</v>
      </c>
      <c r="D83" s="88">
        <v>1084098</v>
      </c>
      <c r="E83" s="88">
        <v>896742</v>
      </c>
      <c r="F83" s="88">
        <v>896742</v>
      </c>
      <c r="G83" s="88">
        <v>543458</v>
      </c>
      <c r="H83" s="88">
        <v>544204</v>
      </c>
      <c r="I83" s="88">
        <v>341675</v>
      </c>
      <c r="J83" s="88">
        <v>341675</v>
      </c>
      <c r="K83" s="88">
        <v>467031</v>
      </c>
      <c r="L83" s="88">
        <v>467031</v>
      </c>
      <c r="M83" s="88">
        <v>370636</v>
      </c>
      <c r="N83" s="88">
        <v>370636</v>
      </c>
      <c r="O83" s="88">
        <f>C83+E83+G83+I83+K83+M83</f>
        <v>3703640</v>
      </c>
      <c r="P83" s="16"/>
      <c r="Q83" s="16"/>
      <c r="R83" s="16"/>
      <c r="S83" s="78"/>
      <c r="T83" s="55"/>
      <c r="U83" s="5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spans="1:38" x14ac:dyDescent="0.25">
      <c r="A84" s="77" t="s">
        <v>134</v>
      </c>
      <c r="B84" s="77" t="s">
        <v>133</v>
      </c>
      <c r="C84" s="88">
        <v>2010</v>
      </c>
      <c r="D84" s="88">
        <v>2010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>
        <f>C84+E84+G84+I84+K84+M84</f>
        <v>2010</v>
      </c>
      <c r="P84" s="16"/>
      <c r="Q84" s="16"/>
      <c r="R84" s="16"/>
      <c r="S84" s="16"/>
      <c r="T84" s="55"/>
      <c r="U84" s="55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 spans="1:38" s="14" customFormat="1" x14ac:dyDescent="0.25">
      <c r="A85" s="12" t="s">
        <v>96</v>
      </c>
      <c r="B85" s="12" t="s">
        <v>100</v>
      </c>
      <c r="C85" s="85">
        <f>(C86)</f>
        <v>13836282</v>
      </c>
      <c r="D85" s="85">
        <f t="shared" ref="D85:O85" si="28">(D86)</f>
        <v>6169216</v>
      </c>
      <c r="E85" s="85">
        <f t="shared" si="28"/>
        <v>0</v>
      </c>
      <c r="F85" s="85">
        <f t="shared" si="28"/>
        <v>1459574</v>
      </c>
      <c r="G85" s="85">
        <f t="shared" si="28"/>
        <v>0</v>
      </c>
      <c r="H85" s="85">
        <f t="shared" si="28"/>
        <v>1070032</v>
      </c>
      <c r="I85" s="85">
        <f t="shared" si="28"/>
        <v>0</v>
      </c>
      <c r="J85" s="85">
        <f t="shared" si="28"/>
        <v>1106778</v>
      </c>
      <c r="K85" s="85">
        <f t="shared" si="28"/>
        <v>0</v>
      </c>
      <c r="L85" s="85">
        <f t="shared" si="28"/>
        <v>1320558</v>
      </c>
      <c r="M85" s="85">
        <f t="shared" si="28"/>
        <v>0</v>
      </c>
      <c r="N85" s="85">
        <f t="shared" si="28"/>
        <v>1503112</v>
      </c>
      <c r="O85" s="85">
        <f t="shared" si="28"/>
        <v>13836282</v>
      </c>
      <c r="P85" s="36"/>
      <c r="Q85" s="36"/>
      <c r="R85" s="36"/>
      <c r="S85" s="71"/>
      <c r="T85" s="71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20"/>
      <c r="AL85" s="20"/>
    </row>
    <row r="86" spans="1:38" s="10" customFormat="1" x14ac:dyDescent="0.25">
      <c r="A86" s="12" t="s">
        <v>137</v>
      </c>
      <c r="B86" s="12">
        <v>71</v>
      </c>
      <c r="C86" s="85">
        <f>(C87+C92)</f>
        <v>13836282</v>
      </c>
      <c r="D86" s="85">
        <f>(D87+D92)</f>
        <v>6169216</v>
      </c>
      <c r="E86" s="85">
        <f>(E87+E92)</f>
        <v>0</v>
      </c>
      <c r="F86" s="85">
        <f>(F87+F92)</f>
        <v>1459574</v>
      </c>
      <c r="G86" s="85">
        <f t="shared" ref="G86:O86" si="29">(G87+G92)</f>
        <v>0</v>
      </c>
      <c r="H86" s="85">
        <f t="shared" si="29"/>
        <v>1070032</v>
      </c>
      <c r="I86" s="85">
        <f t="shared" si="29"/>
        <v>0</v>
      </c>
      <c r="J86" s="85">
        <f t="shared" si="29"/>
        <v>1106778</v>
      </c>
      <c r="K86" s="85">
        <f t="shared" si="29"/>
        <v>0</v>
      </c>
      <c r="L86" s="85">
        <f t="shared" si="29"/>
        <v>1320558</v>
      </c>
      <c r="M86" s="85">
        <f t="shared" si="29"/>
        <v>0</v>
      </c>
      <c r="N86" s="85">
        <f t="shared" si="29"/>
        <v>1503112</v>
      </c>
      <c r="O86" s="85">
        <f t="shared" si="29"/>
        <v>13836282</v>
      </c>
      <c r="P86" s="37"/>
      <c r="Q86" s="37"/>
      <c r="R86" s="37"/>
      <c r="S86" s="71"/>
      <c r="T86" s="71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21"/>
      <c r="AL86" s="21"/>
    </row>
    <row r="87" spans="1:38" s="10" customFormat="1" x14ac:dyDescent="0.25">
      <c r="A87" s="12" t="s">
        <v>121</v>
      </c>
      <c r="B87" s="12">
        <v>71.010000000000005</v>
      </c>
      <c r="C87" s="85">
        <f>SUM(C88:C91)</f>
        <v>12973178</v>
      </c>
      <c r="D87" s="85">
        <f t="shared" ref="D87:N87" si="30">SUM(D88:D91)</f>
        <v>6169216</v>
      </c>
      <c r="E87" s="85">
        <f t="shared" si="30"/>
        <v>0</v>
      </c>
      <c r="F87" s="85">
        <f t="shared" si="30"/>
        <v>1459574</v>
      </c>
      <c r="G87" s="85">
        <f>SUM(G88:G91)</f>
        <v>0</v>
      </c>
      <c r="H87" s="85">
        <f t="shared" si="30"/>
        <v>1070032</v>
      </c>
      <c r="I87" s="85">
        <f t="shared" si="30"/>
        <v>0</v>
      </c>
      <c r="J87" s="85">
        <f t="shared" si="30"/>
        <v>1106778</v>
      </c>
      <c r="K87" s="85">
        <f>SUM(K88:K91)</f>
        <v>0</v>
      </c>
      <c r="L87" s="85">
        <f>SUM(L88:L91)</f>
        <v>1320558</v>
      </c>
      <c r="M87" s="85">
        <f t="shared" si="30"/>
        <v>0</v>
      </c>
      <c r="N87" s="85">
        <f t="shared" si="30"/>
        <v>1503112</v>
      </c>
      <c r="O87" s="85">
        <f>SUM(O88:O91)</f>
        <v>12973178</v>
      </c>
      <c r="P87" s="37"/>
      <c r="Q87" s="37"/>
      <c r="R87" s="37"/>
      <c r="S87" s="71"/>
      <c r="T87" s="71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21"/>
      <c r="AL87" s="21"/>
    </row>
    <row r="88" spans="1:38" x14ac:dyDescent="0.25">
      <c r="A88" s="77" t="s">
        <v>97</v>
      </c>
      <c r="B88" s="77" t="s">
        <v>101</v>
      </c>
      <c r="C88" s="88">
        <v>500270</v>
      </c>
      <c r="D88" s="88">
        <v>545800</v>
      </c>
      <c r="E88" s="88"/>
      <c r="F88" s="88">
        <v>409529</v>
      </c>
      <c r="G88" s="88"/>
      <c r="H88" s="88">
        <v>191508</v>
      </c>
      <c r="I88" s="88"/>
      <c r="J88" s="88">
        <v>112095</v>
      </c>
      <c r="K88" s="88"/>
      <c r="L88" s="88">
        <v>225999</v>
      </c>
      <c r="M88" s="88"/>
      <c r="N88" s="88">
        <v>243497</v>
      </c>
      <c r="O88" s="88">
        <f t="shared" ref="O88:O93" si="31">C88+E88+G88+I88+K88+M88</f>
        <v>500270</v>
      </c>
      <c r="P88" s="16"/>
      <c r="Q88" s="16"/>
      <c r="R88" s="16"/>
      <c r="S88" s="78"/>
      <c r="T88" s="55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spans="1:38" x14ac:dyDescent="0.25">
      <c r="A89" s="77" t="s">
        <v>98</v>
      </c>
      <c r="B89" s="77" t="s">
        <v>102</v>
      </c>
      <c r="C89" s="88">
        <v>9863980</v>
      </c>
      <c r="D89" s="88">
        <v>2093576</v>
      </c>
      <c r="E89" s="88"/>
      <c r="F89" s="88">
        <v>1048826</v>
      </c>
      <c r="G89" s="88"/>
      <c r="H89" s="88">
        <v>873615</v>
      </c>
      <c r="I89" s="88"/>
      <c r="J89" s="88">
        <v>927935</v>
      </c>
      <c r="K89" s="88"/>
      <c r="L89" s="88">
        <v>1030607</v>
      </c>
      <c r="M89" s="88"/>
      <c r="N89" s="88">
        <v>1202054</v>
      </c>
      <c r="O89" s="88">
        <f t="shared" si="31"/>
        <v>9863980</v>
      </c>
      <c r="P89" s="16"/>
      <c r="Q89" s="16"/>
      <c r="R89" s="16"/>
      <c r="S89" s="78"/>
      <c r="T89" s="55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30"/>
      <c r="AK89" s="41"/>
      <c r="AL89" s="46"/>
    </row>
    <row r="90" spans="1:38" x14ac:dyDescent="0.25">
      <c r="A90" s="77" t="s">
        <v>99</v>
      </c>
      <c r="B90" s="77" t="s">
        <v>103</v>
      </c>
      <c r="C90" s="88">
        <v>50486</v>
      </c>
      <c r="D90" s="88">
        <v>5972</v>
      </c>
      <c r="E90" s="88"/>
      <c r="F90" s="95"/>
      <c r="G90" s="88"/>
      <c r="H90" s="88">
        <v>4909</v>
      </c>
      <c r="I90" s="88"/>
      <c r="J90" s="88">
        <v>9187</v>
      </c>
      <c r="K90" s="88"/>
      <c r="L90" s="88">
        <v>6391</v>
      </c>
      <c r="M90" s="88"/>
      <c r="N90" s="88"/>
      <c r="O90" s="88">
        <f t="shared" si="31"/>
        <v>50486</v>
      </c>
      <c r="P90" s="16"/>
      <c r="Q90" s="16"/>
      <c r="R90" s="16"/>
      <c r="S90" s="78"/>
      <c r="T90" s="55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 spans="1:38" x14ac:dyDescent="0.25">
      <c r="A91" s="82" t="s">
        <v>131</v>
      </c>
      <c r="B91" s="82" t="s">
        <v>104</v>
      </c>
      <c r="C91" s="88">
        <v>2558442</v>
      </c>
      <c r="D91" s="95">
        <v>3523868</v>
      </c>
      <c r="E91" s="95"/>
      <c r="F91" s="95">
        <v>1219</v>
      </c>
      <c r="G91" s="88"/>
      <c r="H91" s="95"/>
      <c r="I91" s="95"/>
      <c r="J91" s="95">
        <v>57561</v>
      </c>
      <c r="K91" s="95"/>
      <c r="L91" s="88">
        <v>57561</v>
      </c>
      <c r="M91" s="95"/>
      <c r="N91" s="95">
        <v>57561</v>
      </c>
      <c r="O91" s="88">
        <f t="shared" si="31"/>
        <v>2558442</v>
      </c>
      <c r="P91" s="16"/>
      <c r="Q91" s="16"/>
      <c r="R91" s="16"/>
      <c r="S91" s="78"/>
      <c r="T91" s="55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 spans="1:38" x14ac:dyDescent="0.25">
      <c r="A92" s="83" t="s">
        <v>122</v>
      </c>
      <c r="B92" s="84" t="s">
        <v>123</v>
      </c>
      <c r="C92" s="96">
        <v>863104</v>
      </c>
      <c r="D92" s="96"/>
      <c r="E92" s="96"/>
      <c r="F92" s="96"/>
      <c r="G92" s="85"/>
      <c r="H92" s="96"/>
      <c r="I92" s="96"/>
      <c r="J92" s="96"/>
      <c r="K92" s="96"/>
      <c r="L92" s="85"/>
      <c r="M92" s="96"/>
      <c r="N92" s="96"/>
      <c r="O92" s="85">
        <f t="shared" si="31"/>
        <v>863104</v>
      </c>
      <c r="P92" s="16"/>
      <c r="Q92" s="16"/>
      <c r="R92" s="16"/>
      <c r="S92" s="16"/>
      <c r="T92" s="64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 spans="1:38" x14ac:dyDescent="0.25">
      <c r="A93" s="12" t="s">
        <v>117</v>
      </c>
      <c r="B93" s="12"/>
      <c r="C93" s="97">
        <v>18709875</v>
      </c>
      <c r="D93" s="97">
        <v>18709875</v>
      </c>
      <c r="E93" s="97">
        <v>40033658</v>
      </c>
      <c r="F93" s="97">
        <v>40033658</v>
      </c>
      <c r="G93" s="97">
        <v>5769108</v>
      </c>
      <c r="H93" s="97">
        <v>5769108</v>
      </c>
      <c r="I93" s="97">
        <v>4061534</v>
      </c>
      <c r="J93" s="97">
        <v>4061534</v>
      </c>
      <c r="K93" s="97">
        <v>3659026</v>
      </c>
      <c r="L93" s="97">
        <v>3659026</v>
      </c>
      <c r="M93" s="97">
        <v>1935561</v>
      </c>
      <c r="N93" s="97">
        <v>1935561</v>
      </c>
      <c r="O93" s="97">
        <f t="shared" si="31"/>
        <v>74168762</v>
      </c>
      <c r="P93" s="13"/>
      <c r="Q93" s="13"/>
      <c r="R93" s="13"/>
      <c r="S93" s="13"/>
      <c r="T93" s="65"/>
      <c r="U93" s="13"/>
      <c r="V93" s="13"/>
      <c r="W93" s="13"/>
      <c r="X93" s="16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8" x14ac:dyDescent="0.25">
      <c r="N94" s="104"/>
      <c r="O94" s="56"/>
      <c r="R94" s="13"/>
      <c r="S94" s="13"/>
      <c r="T94" s="13"/>
      <c r="U94" s="13"/>
      <c r="V94" s="13"/>
      <c r="W94" s="13"/>
      <c r="X94" s="16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8" x14ac:dyDescent="0.25">
      <c r="O95" s="56"/>
      <c r="R95" s="13"/>
      <c r="S95" s="13"/>
      <c r="T95" s="13"/>
      <c r="U95" s="13"/>
      <c r="V95" s="13"/>
      <c r="W95" s="13"/>
      <c r="X95" s="16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8" x14ac:dyDescent="0.25">
      <c r="O96" s="56"/>
      <c r="R96" s="13"/>
      <c r="S96" s="13"/>
      <c r="T96" s="13"/>
      <c r="U96" s="13"/>
      <c r="V96" s="13"/>
      <c r="W96" s="13"/>
      <c r="X96" s="16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2:38" x14ac:dyDescent="0.25">
      <c r="F97" t="s">
        <v>125</v>
      </c>
      <c r="R97" s="13"/>
      <c r="S97" s="13"/>
      <c r="T97" s="13"/>
      <c r="U97" s="13"/>
      <c r="V97" s="13"/>
      <c r="W97" s="13"/>
      <c r="X97" s="16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2:38" x14ac:dyDescent="0.25">
      <c r="F98" t="s">
        <v>125</v>
      </c>
      <c r="O98" s="90"/>
      <c r="R98" s="13"/>
      <c r="S98" s="13"/>
      <c r="T98" s="13"/>
      <c r="U98" s="13"/>
      <c r="V98" s="13"/>
      <c r="W98" s="13"/>
      <c r="X98" s="16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2:38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P99" s="13"/>
      <c r="Q99" s="13"/>
      <c r="R99" s="13"/>
      <c r="S99" s="13"/>
      <c r="T99" s="13"/>
      <c r="U99" s="13"/>
      <c r="V99" s="13"/>
      <c r="W99" s="13"/>
      <c r="X99" s="16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2:38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90"/>
      <c r="P100" s="13"/>
      <c r="Q100" s="13"/>
      <c r="R100" s="13"/>
      <c r="S100" s="13"/>
      <c r="T100" s="13"/>
      <c r="U100" s="13"/>
      <c r="V100" s="13"/>
      <c r="W100" s="13"/>
      <c r="X100" s="16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2:38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02"/>
      <c r="O101" s="90"/>
      <c r="P101" s="13"/>
      <c r="Q101" s="13"/>
      <c r="R101" s="13"/>
      <c r="S101" s="13"/>
      <c r="T101" s="13"/>
      <c r="U101" s="13"/>
      <c r="V101" s="13"/>
      <c r="W101" s="13"/>
      <c r="X101" s="16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</row>
    <row r="102" spans="2:38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02"/>
      <c r="O102" s="90"/>
      <c r="P102" s="13"/>
      <c r="Q102" s="13"/>
      <c r="R102" s="13"/>
      <c r="S102" s="13"/>
      <c r="T102" s="13"/>
      <c r="U102" s="13"/>
      <c r="V102" s="13"/>
      <c r="W102" s="13"/>
      <c r="X102" s="16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</row>
    <row r="103" spans="2:38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02"/>
      <c r="O103" s="90"/>
      <c r="P103" s="13"/>
      <c r="Q103" s="13"/>
      <c r="R103" s="13"/>
      <c r="S103" s="13"/>
      <c r="T103" s="13"/>
      <c r="U103" s="13"/>
      <c r="V103" s="13"/>
      <c r="W103" s="13"/>
      <c r="X103" s="16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</row>
    <row r="104" spans="2:38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91"/>
      <c r="P104" s="13"/>
      <c r="Q104" s="13"/>
      <c r="R104" s="13"/>
      <c r="S104" s="13"/>
      <c r="T104" s="13"/>
      <c r="U104" s="13"/>
      <c r="V104" s="13"/>
      <c r="W104" s="13"/>
      <c r="X104" s="16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</row>
    <row r="105" spans="2:38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6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20"/>
      <c r="AK105" s="20"/>
      <c r="AL105" s="20"/>
    </row>
    <row r="106" spans="2:38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6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</row>
    <row r="107" spans="2:38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6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21"/>
      <c r="AK107" s="21"/>
      <c r="AL107" s="21"/>
    </row>
    <row r="108" spans="2:38" x14ac:dyDescent="0.25">
      <c r="AI108" s="13"/>
      <c r="AJ108" s="13"/>
    </row>
    <row r="109" spans="2:38" x14ac:dyDescent="0.25">
      <c r="AI109" s="13"/>
      <c r="AJ109" s="13"/>
    </row>
    <row r="110" spans="2:38" x14ac:dyDescent="0.25">
      <c r="AI110" s="13"/>
      <c r="AJ110" s="13"/>
    </row>
    <row r="111" spans="2:38" x14ac:dyDescent="0.25">
      <c r="AI111" s="13"/>
      <c r="AJ111" s="13"/>
    </row>
    <row r="112" spans="2:38" x14ac:dyDescent="0.25">
      <c r="AI112" s="13"/>
      <c r="AJ112" s="17"/>
      <c r="AK112" s="17"/>
      <c r="AL112" s="17"/>
    </row>
    <row r="113" spans="35:36" x14ac:dyDescent="0.25">
      <c r="AI113" s="13"/>
      <c r="AJ113" s="13"/>
    </row>
    <row r="114" spans="35:36" x14ac:dyDescent="0.25">
      <c r="AI114" s="13"/>
      <c r="AJ114" s="13"/>
    </row>
    <row r="115" spans="35:36" x14ac:dyDescent="0.25">
      <c r="AI115" s="13"/>
      <c r="AJ115" s="13"/>
    </row>
    <row r="116" spans="35:36" x14ac:dyDescent="0.25">
      <c r="AI116" s="13"/>
      <c r="AJ116" s="13"/>
    </row>
  </sheetData>
  <phoneticPr fontId="3" type="noConversion"/>
  <pageMargins left="0.46" right="0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3DE218-B44D-47D4-983C-48DFAB07009B}"/>
</file>

<file path=customXml/itemProps2.xml><?xml version="1.0" encoding="utf-8"?>
<ds:datastoreItem xmlns:ds="http://schemas.openxmlformats.org/officeDocument/2006/customXml" ds:itemID="{61203FE8-D2BE-4DAC-A414-AEF787B62053}"/>
</file>

<file path=customXml/itemProps3.xml><?xml version="1.0" encoding="utf-8"?>
<ds:datastoreItem xmlns:ds="http://schemas.openxmlformats.org/officeDocument/2006/customXml" ds:itemID="{E4C89A47-3573-4A2F-90E0-0DEF432A40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iolteanu</dc:creator>
  <cp:lastModifiedBy>Iulia Ionel</cp:lastModifiedBy>
  <cp:lastPrinted>2018-01-18T08:43:57Z</cp:lastPrinted>
  <dcterms:created xsi:type="dcterms:W3CDTF">2005-11-16T07:44:59Z</dcterms:created>
  <dcterms:modified xsi:type="dcterms:W3CDTF">2018-01-22T09:45:32Z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2537ab63-49ed-47d1-a25a-032b9ef96be0</vt:lpwstr>
  </property>
  <property fmtid="{D5CDD505-2E9C-101B-9397-08002B2CF9AE}" pid="3" name="RNAClasificare">
    <vt:lpwstr>Intern</vt:lpwstr>
  </property>
  <property fmtid="{D5CDD505-2E9C-101B-9397-08002B2CF9AE}" pid="4" name="RNASubclasificare">
    <vt:lpwstr>Nerestrictionat</vt:lpwstr>
  </property>
  <property fmtid="{D5CDD505-2E9C-101B-9397-08002B2CF9AE}" pid="5" name="ContentTypeId">
    <vt:lpwstr>0x01010053039988EA48CF4CB8D699C04E93A2C0</vt:lpwstr>
  </property>
</Properties>
</file>